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608" windowHeight="9372" firstSheet="1" activeTab="5"/>
  </bookViews>
  <sheets>
    <sheet name="Приложение 1" sheetId="1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2" r:id="rId6"/>
  </sheets>
  <definedNames>
    <definedName name="_xlnm._FilterDatabase" localSheetId="0" hidden="1">'Приложение 1'!$A$10:$U$39</definedName>
    <definedName name="_xlnm.Print_Titles" localSheetId="0">'Приложение 1'!$6:$11</definedName>
    <definedName name="_xlnm.Print_Area" localSheetId="0">'Приложение 1'!$A$1:$T$40</definedName>
    <definedName name="_xlnm.Print_Area" localSheetId="1">'Приложение 2'!$A$1:$R$26</definedName>
    <definedName name="_xlnm.Print_Area" localSheetId="2">'Приложение 3'!$A$1:$N$27</definedName>
    <definedName name="_xlnm.Print_Area" localSheetId="3">'Приложение 4'!$A$1:$R$20</definedName>
    <definedName name="_xlnm.Print_Area" localSheetId="4">'Приложение 5'!$A$1:$N$21</definedName>
    <definedName name="_xlnm.Print_Area" localSheetId="5">'Приложение 6'!$A$1:$N$28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L14" i="2"/>
  <c r="C14" i="2"/>
  <c r="D16" i="2"/>
  <c r="E16" i="2"/>
  <c r="F16" i="2"/>
  <c r="G16" i="2"/>
  <c r="H16" i="2"/>
  <c r="I16" i="2"/>
  <c r="J16" i="2"/>
  <c r="K16" i="2"/>
  <c r="L16" i="2"/>
  <c r="C16" i="2"/>
  <c r="D18" i="2"/>
  <c r="E18" i="2"/>
  <c r="F18" i="2"/>
  <c r="G18" i="2"/>
  <c r="H18" i="2"/>
  <c r="I18" i="2"/>
  <c r="J18" i="2"/>
  <c r="K18" i="2"/>
  <c r="L18" i="2"/>
  <c r="C18" i="2"/>
  <c r="I37" i="1"/>
  <c r="I35" i="1" s="1"/>
  <c r="J37" i="1"/>
  <c r="J35" i="1" s="1"/>
  <c r="L37" i="1"/>
  <c r="L35" i="1" s="1"/>
  <c r="M37" i="1"/>
  <c r="M35" i="1" s="1"/>
  <c r="N37" i="1"/>
  <c r="N35" i="1" s="1"/>
  <c r="O37" i="1"/>
  <c r="O35" i="1" s="1"/>
  <c r="P37" i="1"/>
  <c r="P35" i="1" s="1"/>
  <c r="H37" i="1"/>
  <c r="H35" i="1" s="1"/>
  <c r="K39" i="1"/>
  <c r="K37" i="1" s="1"/>
  <c r="K35" i="1" s="1"/>
  <c r="M28" i="2" s="1"/>
  <c r="O32" i="1" l="1"/>
  <c r="O29" i="1" s="1"/>
  <c r="O27" i="1" s="1"/>
  <c r="I29" i="1"/>
  <c r="I27" i="1" s="1"/>
  <c r="J29" i="1"/>
  <c r="J27" i="1" s="1"/>
  <c r="K29" i="1"/>
  <c r="K27" i="1" s="1"/>
  <c r="L31" i="1"/>
  <c r="L29" i="1" s="1"/>
  <c r="M31" i="1"/>
  <c r="M29" i="1" s="1"/>
  <c r="N31" i="1"/>
  <c r="N29" i="1" s="1"/>
  <c r="P31" i="1"/>
  <c r="P29" i="1" s="1"/>
  <c r="H29" i="1"/>
  <c r="H27" i="1" s="1"/>
  <c r="I23" i="1"/>
  <c r="I21" i="1" s="1"/>
  <c r="I19" i="1" s="1"/>
  <c r="J23" i="1"/>
  <c r="J21" i="1" s="1"/>
  <c r="J19" i="1" s="1"/>
  <c r="K23" i="1"/>
  <c r="K21" i="1" s="1"/>
  <c r="K19" i="1" s="1"/>
  <c r="L23" i="1"/>
  <c r="L21" i="1" s="1"/>
  <c r="L19" i="1" s="1"/>
  <c r="M23" i="1"/>
  <c r="M21" i="1" s="1"/>
  <c r="M19" i="1" s="1"/>
  <c r="N23" i="1"/>
  <c r="N21" i="1" s="1"/>
  <c r="N19" i="1" s="1"/>
  <c r="O23" i="1"/>
  <c r="O21" i="1" s="1"/>
  <c r="O19" i="1" s="1"/>
  <c r="P23" i="1"/>
  <c r="P21" i="1" s="1"/>
  <c r="P19" i="1" s="1"/>
  <c r="H23" i="1"/>
  <c r="H21" i="1" s="1"/>
  <c r="H19" i="1" s="1"/>
  <c r="R16" i="5"/>
  <c r="R9" i="5" s="1"/>
  <c r="D18" i="5"/>
  <c r="D16" i="5" s="1"/>
  <c r="D9" i="5" s="1"/>
  <c r="E18" i="5"/>
  <c r="E16" i="5" s="1"/>
  <c r="E9" i="5" s="1"/>
  <c r="F18" i="5"/>
  <c r="F16" i="5" s="1"/>
  <c r="F9" i="5" s="1"/>
  <c r="G18" i="5"/>
  <c r="G16" i="5" s="1"/>
  <c r="G9" i="5" s="1"/>
  <c r="H18" i="5"/>
  <c r="H16" i="5" s="1"/>
  <c r="H9" i="5" s="1"/>
  <c r="I18" i="5"/>
  <c r="I16" i="5" s="1"/>
  <c r="I9" i="5" s="1"/>
  <c r="J18" i="5"/>
  <c r="J16" i="5" s="1"/>
  <c r="J9" i="5" s="1"/>
  <c r="K18" i="5"/>
  <c r="K16" i="5" s="1"/>
  <c r="K9" i="5" s="1"/>
  <c r="L18" i="5"/>
  <c r="L16" i="5" s="1"/>
  <c r="L9" i="5" s="1"/>
  <c r="M18" i="5"/>
  <c r="M16" i="5" s="1"/>
  <c r="M9" i="5" s="1"/>
  <c r="N18" i="5"/>
  <c r="N16" i="5" s="1"/>
  <c r="N9" i="5" s="1"/>
  <c r="O18" i="5"/>
  <c r="O16" i="5" s="1"/>
  <c r="O9" i="5" s="1"/>
  <c r="P18" i="5"/>
  <c r="P16" i="5" s="1"/>
  <c r="P9" i="5" s="1"/>
  <c r="Q18" i="5"/>
  <c r="Q16" i="5" s="1"/>
  <c r="Q9" i="5" s="1"/>
  <c r="R18" i="5"/>
  <c r="C19" i="5"/>
  <c r="C18" i="5" s="1"/>
  <c r="C16" i="5" s="1"/>
  <c r="C9" i="5" s="1"/>
  <c r="D24" i="3"/>
  <c r="D22" i="3" s="1"/>
  <c r="E24" i="3"/>
  <c r="E22" i="3" s="1"/>
  <c r="F24" i="3"/>
  <c r="F22" i="3" s="1"/>
  <c r="G24" i="3"/>
  <c r="G22" i="3" s="1"/>
  <c r="H24" i="3"/>
  <c r="H22" i="3" s="1"/>
  <c r="I24" i="3"/>
  <c r="I22" i="3" s="1"/>
  <c r="J24" i="3"/>
  <c r="J22" i="3" s="1"/>
  <c r="K22" i="3"/>
  <c r="L24" i="3"/>
  <c r="L22" i="3" s="1"/>
  <c r="M24" i="3"/>
  <c r="M22" i="3" s="1"/>
  <c r="N24" i="3"/>
  <c r="N22" i="3" s="1"/>
  <c r="O22" i="3"/>
  <c r="P24" i="3"/>
  <c r="P22" i="3" s="1"/>
  <c r="Q24" i="3"/>
  <c r="Q22" i="3" s="1"/>
  <c r="R24" i="3"/>
  <c r="R22" i="3" s="1"/>
  <c r="C22" i="3"/>
  <c r="C25" i="3"/>
  <c r="D18" i="3"/>
  <c r="D16" i="3" s="1"/>
  <c r="E18" i="3"/>
  <c r="E16" i="3" s="1"/>
  <c r="F18" i="3"/>
  <c r="F16" i="3" s="1"/>
  <c r="G18" i="3"/>
  <c r="G16" i="3" s="1"/>
  <c r="H18" i="3"/>
  <c r="H16" i="3" s="1"/>
  <c r="I18" i="3"/>
  <c r="I16" i="3" s="1"/>
  <c r="J18" i="3"/>
  <c r="J16" i="3" s="1"/>
  <c r="K18" i="3"/>
  <c r="K16" i="3" s="1"/>
  <c r="L18" i="3"/>
  <c r="L16" i="3" s="1"/>
  <c r="M18" i="3"/>
  <c r="M16" i="3" s="1"/>
  <c r="N18" i="3"/>
  <c r="N16" i="3" s="1"/>
  <c r="O18" i="3"/>
  <c r="O16" i="3" s="1"/>
  <c r="P18" i="3"/>
  <c r="P16" i="3" s="1"/>
  <c r="Q18" i="3"/>
  <c r="Q16" i="3" s="1"/>
  <c r="R18" i="3"/>
  <c r="R16" i="3" s="1"/>
  <c r="C19" i="3"/>
  <c r="C18" i="3" s="1"/>
  <c r="C16" i="3" s="1"/>
  <c r="D17" i="4"/>
  <c r="E17" i="4"/>
  <c r="F17" i="4"/>
  <c r="G17" i="4"/>
  <c r="H17" i="4"/>
  <c r="I17" i="4"/>
  <c r="D23" i="4"/>
  <c r="E23" i="4"/>
  <c r="F23" i="4"/>
  <c r="G23" i="4"/>
  <c r="H23" i="4"/>
  <c r="I23" i="4"/>
  <c r="K25" i="4"/>
  <c r="K23" i="4" s="1"/>
  <c r="L25" i="4"/>
  <c r="L23" i="4" s="1"/>
  <c r="M25" i="4"/>
  <c r="M23" i="4" s="1"/>
  <c r="N25" i="4"/>
  <c r="N23" i="4" s="1"/>
  <c r="J25" i="4"/>
  <c r="J23" i="4" s="1"/>
  <c r="K19" i="4"/>
  <c r="K17" i="4" s="1"/>
  <c r="L19" i="4"/>
  <c r="L17" i="4" s="1"/>
  <c r="M19" i="4"/>
  <c r="M17" i="4" s="1"/>
  <c r="N19" i="4"/>
  <c r="N17" i="4" s="1"/>
  <c r="J20" i="4"/>
  <c r="J19" i="4" s="1"/>
  <c r="J17" i="4" s="1"/>
  <c r="C25" i="4" l="1"/>
  <c r="C23" i="4" s="1"/>
  <c r="C26" i="4"/>
  <c r="C19" i="4"/>
  <c r="C17" i="4" s="1"/>
  <c r="C20" i="4"/>
  <c r="D27" i="2" l="1"/>
  <c r="E27" i="2"/>
  <c r="F27" i="2"/>
  <c r="G27" i="2"/>
  <c r="H27" i="2"/>
  <c r="J27" i="2"/>
  <c r="K27" i="2"/>
  <c r="L27" i="2"/>
  <c r="M27" i="2"/>
  <c r="C27" i="2"/>
  <c r="I28" i="2"/>
  <c r="N28" i="2"/>
  <c r="I27" i="2" l="1"/>
  <c r="N27" i="2"/>
  <c r="D24" i="2"/>
  <c r="D22" i="2" s="1"/>
  <c r="E24" i="2"/>
  <c r="E22" i="2" s="1"/>
  <c r="F24" i="2"/>
  <c r="F22" i="2" s="1"/>
  <c r="G24" i="2"/>
  <c r="G22" i="2" s="1"/>
  <c r="H24" i="2"/>
  <c r="H22" i="2" s="1"/>
  <c r="J24" i="2"/>
  <c r="J22" i="2" s="1"/>
  <c r="K24" i="2"/>
  <c r="K22" i="2" s="1"/>
  <c r="L24" i="2"/>
  <c r="L22" i="2" s="1"/>
  <c r="M24" i="2"/>
  <c r="M22" i="2" s="1"/>
  <c r="C24" i="2"/>
  <c r="C22" i="2" s="1"/>
  <c r="I24" i="2" l="1"/>
  <c r="I22" i="2" s="1"/>
  <c r="D20" i="2" l="1"/>
  <c r="D13" i="2" s="1"/>
  <c r="E20" i="2"/>
  <c r="E13" i="2" s="1"/>
  <c r="F20" i="2"/>
  <c r="F13" i="2" s="1"/>
  <c r="G20" i="2"/>
  <c r="G13" i="2" s="1"/>
  <c r="H20" i="2"/>
  <c r="H13" i="2" s="1"/>
  <c r="J20" i="2"/>
  <c r="J13" i="2" s="1"/>
  <c r="K20" i="2"/>
  <c r="K13" i="2" s="1"/>
  <c r="L20" i="2"/>
  <c r="L13" i="2" s="1"/>
  <c r="M20" i="2"/>
  <c r="M18" i="2" s="1"/>
  <c r="C20" i="2"/>
  <c r="I21" i="2"/>
  <c r="N25" i="2" l="1"/>
  <c r="N24" i="2" l="1"/>
  <c r="N22" i="2" s="1"/>
  <c r="C13" i="2"/>
  <c r="Q31" i="1" l="1"/>
  <c r="L27" i="1"/>
  <c r="M27" i="1"/>
  <c r="P27" i="1"/>
  <c r="Q37" i="1"/>
  <c r="J11" i="1"/>
  <c r="I11" i="1"/>
  <c r="H11" i="1"/>
  <c r="Q27" i="1" l="1"/>
  <c r="Q23" i="1" l="1"/>
  <c r="L16" i="1" l="1"/>
  <c r="L13" i="1" s="1"/>
  <c r="L11" i="1" s="1"/>
  <c r="M16" i="1"/>
  <c r="M13" i="1" s="1"/>
  <c r="M11" i="1" s="1"/>
  <c r="N16" i="1"/>
  <c r="N13" i="1" s="1"/>
  <c r="N11" i="1" s="1"/>
  <c r="C20" i="6" l="1"/>
  <c r="K19" i="6"/>
  <c r="K17" i="6" s="1"/>
  <c r="L19" i="6"/>
  <c r="L17" i="6" s="1"/>
  <c r="C14" i="5" l="1"/>
  <c r="R13" i="5"/>
  <c r="C15" i="6"/>
  <c r="E14" i="6"/>
  <c r="E12" i="6" s="1"/>
  <c r="F14" i="6"/>
  <c r="F12" i="6" s="1"/>
  <c r="G14" i="6"/>
  <c r="G12" i="6" s="1"/>
  <c r="H14" i="6"/>
  <c r="H12" i="6" s="1"/>
  <c r="I14" i="6"/>
  <c r="I12" i="6" s="1"/>
  <c r="J14" i="6"/>
  <c r="J12" i="6" s="1"/>
  <c r="K14" i="6"/>
  <c r="K12" i="6" s="1"/>
  <c r="K10" i="6" s="1"/>
  <c r="L14" i="6"/>
  <c r="L12" i="6" s="1"/>
  <c r="L10" i="6" s="1"/>
  <c r="C14" i="3"/>
  <c r="O17" i="1" s="1"/>
  <c r="C15" i="4"/>
  <c r="K14" i="4"/>
  <c r="K12" i="4" s="1"/>
  <c r="K10" i="4" s="1"/>
  <c r="L14" i="4"/>
  <c r="L12" i="4" s="1"/>
  <c r="L10" i="4" s="1"/>
  <c r="R13" i="3"/>
  <c r="R11" i="3" s="1"/>
  <c r="R9" i="3" s="1"/>
  <c r="K17" i="1" l="1"/>
  <c r="O16" i="1"/>
  <c r="O13" i="1" s="1"/>
  <c r="O11" i="1" s="1"/>
  <c r="I10" i="6"/>
  <c r="N19" i="6"/>
  <c r="N17" i="6" s="1"/>
  <c r="M19" i="6"/>
  <c r="M17" i="6" s="1"/>
  <c r="J19" i="6"/>
  <c r="J17" i="6" s="1"/>
  <c r="J10" i="6" s="1"/>
  <c r="I19" i="6"/>
  <c r="I17" i="6" s="1"/>
  <c r="H19" i="6"/>
  <c r="H17" i="6" s="1"/>
  <c r="H10" i="6" s="1"/>
  <c r="G19" i="6"/>
  <c r="G17" i="6" s="1"/>
  <c r="G10" i="6" s="1"/>
  <c r="F19" i="6"/>
  <c r="F17" i="6" s="1"/>
  <c r="F10" i="6" s="1"/>
  <c r="E19" i="6"/>
  <c r="E17" i="6" s="1"/>
  <c r="E10" i="6" s="1"/>
  <c r="D19" i="6"/>
  <c r="D17" i="6" s="1"/>
  <c r="C19" i="6"/>
  <c r="C17" i="6" s="1"/>
  <c r="N14" i="6"/>
  <c r="N12" i="6" s="1"/>
  <c r="M14" i="6"/>
  <c r="M12" i="6" s="1"/>
  <c r="D14" i="6"/>
  <c r="D12" i="6" s="1"/>
  <c r="D10" i="6" s="1"/>
  <c r="C14" i="6"/>
  <c r="C12" i="6" s="1"/>
  <c r="C10" i="6" s="1"/>
  <c r="N14" i="4"/>
  <c r="N12" i="4" s="1"/>
  <c r="N10" i="4" s="1"/>
  <c r="M14" i="4"/>
  <c r="M12" i="4" s="1"/>
  <c r="M10" i="4" s="1"/>
  <c r="J14" i="4"/>
  <c r="J12" i="4" s="1"/>
  <c r="J10" i="4" s="1"/>
  <c r="I14" i="4"/>
  <c r="I12" i="4" s="1"/>
  <c r="I10" i="4" s="1"/>
  <c r="H14" i="4"/>
  <c r="H12" i="4" s="1"/>
  <c r="H10" i="4" s="1"/>
  <c r="G14" i="4"/>
  <c r="G12" i="4" s="1"/>
  <c r="G10" i="4" s="1"/>
  <c r="F14" i="4"/>
  <c r="F12" i="4" s="1"/>
  <c r="F10" i="4" s="1"/>
  <c r="E14" i="4"/>
  <c r="E12" i="4" s="1"/>
  <c r="E10" i="4" s="1"/>
  <c r="D14" i="4"/>
  <c r="D12" i="4" s="1"/>
  <c r="D10" i="4" s="1"/>
  <c r="C14" i="4"/>
  <c r="C12" i="4" s="1"/>
  <c r="C10" i="4" s="1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Q13" i="3"/>
  <c r="Q11" i="3" s="1"/>
  <c r="Q9" i="3" s="1"/>
  <c r="P13" i="3"/>
  <c r="P11" i="3" s="1"/>
  <c r="P9" i="3" s="1"/>
  <c r="O13" i="3"/>
  <c r="O11" i="3" s="1"/>
  <c r="O9" i="3" s="1"/>
  <c r="N13" i="3"/>
  <c r="N11" i="3" s="1"/>
  <c r="N9" i="3" s="1"/>
  <c r="M13" i="3"/>
  <c r="M11" i="3" s="1"/>
  <c r="M9" i="3" s="1"/>
  <c r="L13" i="3"/>
  <c r="L11" i="3" s="1"/>
  <c r="L9" i="3" s="1"/>
  <c r="K13" i="3"/>
  <c r="K11" i="3" s="1"/>
  <c r="K9" i="3" s="1"/>
  <c r="J13" i="3"/>
  <c r="J11" i="3" s="1"/>
  <c r="J9" i="3" s="1"/>
  <c r="I13" i="3"/>
  <c r="I11" i="3" s="1"/>
  <c r="I9" i="3" s="1"/>
  <c r="H13" i="3"/>
  <c r="H11" i="3" s="1"/>
  <c r="H9" i="3" s="1"/>
  <c r="G13" i="3"/>
  <c r="G11" i="3" s="1"/>
  <c r="G9" i="3" s="1"/>
  <c r="F13" i="3"/>
  <c r="F11" i="3" s="1"/>
  <c r="F9" i="3" s="1"/>
  <c r="E13" i="3"/>
  <c r="E11" i="3" s="1"/>
  <c r="E9" i="3" s="1"/>
  <c r="D13" i="3"/>
  <c r="D11" i="3" s="1"/>
  <c r="D9" i="3" s="1"/>
  <c r="C13" i="3"/>
  <c r="C11" i="3" s="1"/>
  <c r="C9" i="3" s="1"/>
  <c r="N10" i="6" l="1"/>
  <c r="M10" i="6"/>
  <c r="Q16" i="1"/>
  <c r="Q19" i="1" l="1"/>
  <c r="I20" i="2" l="1"/>
  <c r="I13" i="2" s="1"/>
  <c r="N21" i="2"/>
  <c r="N20" i="2" l="1"/>
  <c r="N18" i="2" s="1"/>
  <c r="P16" i="1" l="1"/>
  <c r="P13" i="1" s="1"/>
  <c r="P11" i="1" s="1"/>
  <c r="K16" i="1"/>
  <c r="J16" i="1"/>
  <c r="I16" i="1"/>
  <c r="H16" i="1"/>
  <c r="Q13" i="1"/>
  <c r="K13" i="1" l="1"/>
  <c r="K11" i="1" s="1"/>
  <c r="M17" i="2"/>
  <c r="Q11" i="1"/>
  <c r="M16" i="2" l="1"/>
  <c r="M14" i="2" s="1"/>
  <c r="M13" i="2" s="1"/>
  <c r="N17" i="2"/>
  <c r="N16" i="2" s="1"/>
  <c r="N14" i="2" s="1"/>
  <c r="N13" i="2" s="1"/>
</calcChain>
</file>

<file path=xl/sharedStrings.xml><?xml version="1.0" encoding="utf-8"?>
<sst xmlns="http://schemas.openxmlformats.org/spreadsheetml/2006/main" count="396" uniqueCount="111">
  <si>
    <t>№ п/п</t>
  </si>
  <si>
    <t>Адрес МКД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</si>
  <si>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</si>
  <si>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</si>
  <si>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</si>
  <si>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</si>
  <si>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</si>
  <si>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 xml:space="preserve">
</t>
  </si>
  <si>
    <t>X</t>
  </si>
  <si>
    <t>2017 год</t>
  </si>
  <si>
    <t>Итого по 2017 году</t>
  </si>
  <si>
    <t>кирпичные</t>
  </si>
  <si>
    <t>12.2017</t>
  </si>
  <si>
    <t>за счет иных источников</t>
  </si>
  <si>
    <t>Итого по муниципальному образованию Тоцкий сельсовет Тоцкого района</t>
  </si>
  <si>
    <t>с. Тоцкое, ул. Полевая, д. 3</t>
  </si>
  <si>
    <t>2018 год</t>
  </si>
  <si>
    <t>Итого по 2018 году</t>
  </si>
  <si>
    <t>12.2018</t>
  </si>
  <si>
    <t>2019 год</t>
  </si>
  <si>
    <t>Итого по 2019 году</t>
  </si>
  <si>
    <t>12.2019</t>
  </si>
  <si>
    <t>с. Тоцкое, ул. Полевая, д. 5а</t>
  </si>
  <si>
    <t>с. Тоцкое, ул. Полевая, д. 8</t>
  </si>
  <si>
    <t xml:space="preserve">Перечень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
</t>
  </si>
  <si>
    <t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2017-2019 годы</t>
  </si>
  <si>
    <t>Приложение № 1</t>
  </si>
  <si>
    <t xml:space="preserve">
</t>
  </si>
  <si>
    <t>I квартал</t>
  </si>
  <si>
    <t>II квартал</t>
  </si>
  <si>
    <t>III квартал</t>
  </si>
  <si>
    <t>IV квартал</t>
  </si>
  <si>
    <t>Тоцкий сельсовет Тоцкого района</t>
  </si>
  <si>
    <t xml:space="preserve">Планируемые показатели выполнения краткосрочного плана реализации региональной программы </t>
  </si>
  <si>
    <t xml:space="preserve">"Проведение капитального ремонта общего имущества в многоквартирных домах, расположенных на </t>
  </si>
  <si>
    <t xml:space="preserve">территории Оренбургской области, в 2014-2043 годах" на 2017-2019 годы </t>
  </si>
  <si>
    <t>Наименование муниципального образования</t>
  </si>
  <si>
    <t>Общая площадь многоквартирных домов (далее-МКД) (кв. метров)</t>
  </si>
  <si>
    <t xml:space="preserve">Количество жителей зарегистрированных в МКД на дату утверждения Программы (человек)
</t>
  </si>
  <si>
    <t>Количество МКД (единиц)</t>
  </si>
  <si>
    <t>Стоимость капитального ремонта (рублей)</t>
  </si>
  <si>
    <t xml:space="preserve">всего </t>
  </si>
  <si>
    <t>Год ввода в эксплуатацию</t>
  </si>
  <si>
    <t>Тип кровли</t>
  </si>
  <si>
    <t>Площадь помещений МКД (кв. метров)</t>
  </si>
  <si>
    <t>Общая площадь МКД, всего (кв. метров)</t>
  </si>
  <si>
    <t>Количество жителей, зарегистрированных в МКД (человек)</t>
  </si>
  <si>
    <t>всего (руб.):</t>
  </si>
  <si>
    <t>Способ формирования фонда капитального ремонта (счет регионального оператора - СРО)/специальный счет - СС)</t>
  </si>
  <si>
    <t>в том числе за счет средств:</t>
  </si>
  <si>
    <t>областного бюджета (руб.)</t>
  </si>
  <si>
    <t>собственников помещений в МКД (руб.):</t>
  </si>
  <si>
    <t>иные (руб.)</t>
  </si>
  <si>
    <t>местных бюджетов  (руб.)</t>
  </si>
  <si>
    <t>федерального бюджета  (руб.)</t>
  </si>
  <si>
    <t>скатная</t>
  </si>
  <si>
    <t>плоская</t>
  </si>
  <si>
    <t>СРО</t>
  </si>
  <si>
    <t>Приложение № 6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</si>
  <si>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</si>
  <si>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</si>
  <si>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</si>
  <si>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</si>
  <si>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</si>
  <si>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</si>
  <si>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</si>
  <si>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</si>
  <si>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руб.</t>
  </si>
  <si>
    <t>ед.</t>
  </si>
  <si>
    <t>кв.м.</t>
  </si>
  <si>
    <t>куб.м.</t>
  </si>
  <si>
    <t>Виды работ, установленные частью 1 статьи 166 Жилищного Кодекса Российской Федерации</t>
  </si>
  <si>
    <t>Виды работ, установленные нормативным правовым актом Оренбургской области</t>
  </si>
  <si>
    <t>установка коллективных (общедомовых) приборов учета и узлов управления</t>
  </si>
  <si>
    <t>Адрес многоквартирного дома (далее МКД)</t>
  </si>
  <si>
    <t>Стоимость капитального ремонта - всего</t>
  </si>
  <si>
    <t>Приложение № 2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</si>
  <si>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(проектные работы)</t>
  </si>
  <si>
    <t>Приложение № 4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</si>
  <si>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(строительно-монтажные работы)</t>
  </si>
  <si>
    <t>Ремонт внутридомовых инженерных систем</t>
  </si>
  <si>
    <t>Всего</t>
  </si>
  <si>
    <t>теплоснабжения</t>
  </si>
  <si>
    <t>горячего водоснабжения</t>
  </si>
  <si>
    <t>холодного водоснабжения</t>
  </si>
  <si>
    <t>водоотведения</t>
  </si>
  <si>
    <t>электроснабжения</t>
  </si>
  <si>
    <t>газоснабжения</t>
  </si>
  <si>
    <t>в том числе:</t>
  </si>
  <si>
    <t>Установка коллективных (общедомовых) приборов учета и узлов управления</t>
  </si>
  <si>
    <t>Приложение № 3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</si>
  <si>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(проектные работы)</t>
  </si>
  <si>
    <t>Приложение № 5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</si>
  <si>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(строительно-монтажные работы)</t>
  </si>
  <si>
    <t>другие виды работ</t>
  </si>
  <si>
    <t>Проектные работы</t>
  </si>
  <si>
    <t>Строительно-монтажные работы</t>
  </si>
  <si>
    <t>Итого по проектным работам</t>
  </si>
  <si>
    <t>Итого по строительно-монтажным работам</t>
  </si>
  <si>
    <t>Всего по МО Тоцкий сельсовет</t>
  </si>
  <si>
    <t xml:space="preserve"> Муниципальное образование Тоцкий сельсовет Тоцкого района</t>
  </si>
  <si>
    <t>с. Тоцкое, ул. Терешковой, д. 7</t>
  </si>
  <si>
    <t>панели</t>
  </si>
  <si>
    <t>Муниципальное образование Тоцкий сельсовет Тоцкого района</t>
  </si>
  <si>
    <t>с. Тоцкое, ул. Терешковой, д.7</t>
  </si>
  <si>
    <t>Итого по МО Тоцкий сельсовет</t>
  </si>
  <si>
    <t>панельные</t>
  </si>
  <si>
    <t xml:space="preserve">Итого по МО Тоцкий сельсовет </t>
  </si>
  <si>
    <t>Проектные работы и Строительно-монтажные работы</t>
  </si>
  <si>
    <t>с. Тоцкое, пер. Коммунальный, д.3</t>
  </si>
  <si>
    <t>с. Тоцкое, пер. Коммунальный,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</si>
</sst>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##\ ###\ ###\ ##0"/>
    <numFmt numFmtId="167" formatCode="###\ ###\ ###\ ##0.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0" fillId="0" borderId="0"/>
    <xf numFmtId="9" fontId="10" fillId="0" borderId="0" applyFont="0" applyFill="0" applyBorder="0" applyAlignment="0" applyProtection="0"/>
  </cellStyleXfs>
  <cellXfs count="265">
    <xf numFmtId="0" fontId="0" fillId="0" borderId="0" xfId="0"/>
    <xf numFmtId="0" fontId="8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ill="1"/>
    <xf numFmtId="0" fontId="17" fillId="0" borderId="2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0" xfId="0" applyFont="1" applyFill="1" applyAlignment="1"/>
    <xf numFmtId="1" fontId="13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right" wrapText="1"/>
    </xf>
    <xf numFmtId="1" fontId="9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 vertical="center" wrapText="1"/>
    </xf>
    <xf numFmtId="4" fontId="0" fillId="0" borderId="0" xfId="0" applyNumberFormat="1" applyFill="1"/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4" fontId="8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2" fontId="1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/>
    <xf numFmtId="4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14" fillId="0" borderId="0" xfId="0" applyFont="1" applyFill="1" applyAlignment="1"/>
    <xf numFmtId="0" fontId="15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right" wrapText="1"/>
    </xf>
    <xf numFmtId="166" fontId="15" fillId="0" borderId="1" xfId="0" applyNumberFormat="1" applyFont="1" applyFill="1" applyBorder="1" applyAlignment="1">
      <alignment horizontal="right" wrapText="1"/>
    </xf>
    <xf numFmtId="4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 vertical="center"/>
    </xf>
    <xf numFmtId="4" fontId="4" fillId="0" borderId="1" xfId="0" applyNumberFormat="1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" fontId="18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center"/>
    </xf>
    <xf numFmtId="0" fontId="0" fillId="2" borderId="0" xfId="0" applyFill="1"/>
    <xf numFmtId="167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/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8" fillId="0" borderId="1" xfId="0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quotePrefix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 wrapText="1"/>
    </xf>
    <xf numFmtId="4" fontId="18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right"/>
    </xf>
    <xf numFmtId="4" fontId="18" fillId="2" borderId="1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4" xfId="0" applyNumberFormat="1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4" xfId="0" applyNumberFormat="1" applyFont="1" applyFill="1" applyBorder="1" applyAlignment="1">
      <alignment horizontal="center" vertical="center" textRotation="90" wrapText="1"/>
    </xf>
    <xf numFmtId="3" fontId="1" fillId="0" borderId="2" xfId="0" applyNumberFormat="1" applyFont="1" applyFill="1" applyBorder="1" applyAlignment="1">
      <alignment horizontal="center" vertical="center" textRotation="90" wrapText="1"/>
    </xf>
    <xf numFmtId="3" fontId="1" fillId="0" borderId="3" xfId="0" applyNumberFormat="1" applyFont="1" applyFill="1" applyBorder="1" applyAlignment="1">
      <alignment horizontal="center" vertical="center" textRotation="90" wrapText="1"/>
    </xf>
    <xf numFmtId="3" fontId="1" fillId="0" borderId="4" xfId="0" applyNumberFormat="1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166" fontId="1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 vertical="top" wrapText="1"/>
    </xf>
    <xf numFmtId="166" fontId="12" fillId="0" borderId="5" xfId="0" applyNumberFormat="1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166" fontId="4" fillId="0" borderId="1" xfId="0" applyNumberFormat="1" applyFont="1" applyFill="1" applyBorder="1" applyAlignment="1">
      <alignment horizontal="left"/>
    </xf>
    <xf numFmtId="166" fontId="12" fillId="0" borderId="5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66" fontId="4" fillId="0" borderId="5" xfId="0" applyNumberFormat="1" applyFont="1" applyFill="1" applyBorder="1" applyAlignment="1">
      <alignment horizontal="left"/>
    </xf>
    <xf numFmtId="166" fontId="4" fillId="0" borderId="7" xfId="0" applyNumberFormat="1" applyFont="1" applyFill="1" applyBorder="1" applyAlignment="1">
      <alignment horizontal="left"/>
    </xf>
    <xf numFmtId="166" fontId="12" fillId="0" borderId="5" xfId="0" applyNumberFormat="1" applyFont="1" applyFill="1" applyBorder="1" applyAlignment="1">
      <alignment horizontal="center" wrapText="1"/>
    </xf>
    <xf numFmtId="166" fontId="12" fillId="0" borderId="6" xfId="0" applyNumberFormat="1" applyFont="1" applyFill="1" applyBorder="1" applyAlignment="1">
      <alignment horizontal="center" wrapText="1"/>
    </xf>
    <xf numFmtId="166" fontId="12" fillId="0" borderId="7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166" fontId="12" fillId="0" borderId="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13">
    <cellStyle name="Excel Built-in Normal 1" xfId="11"/>
    <cellStyle name="Денежный 2" xfId="3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4" xfId="7"/>
    <cellStyle name="Обычный 5" xfId="8"/>
    <cellStyle name="Обычный 6" xfId="9"/>
    <cellStyle name="Обычный 7" xfId="10"/>
    <cellStyle name="Процентный 2" xfId="12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BreakPreview" topLeftCell="A24" zoomScaleNormal="70" zoomScaleSheetLayoutView="100" workbookViewId="0">
      <selection activeCell="N27" sqref="N27"/>
    </sheetView>
  </sheetViews>
  <sheetFormatPr defaultColWidth="9.109375" defaultRowHeight="14.4" x14ac:dyDescent="0.3"/>
  <cols>
    <col min="1" max="1" width="5" style="71" customWidth="1"/>
    <col min="2" max="2" width="21.44140625" style="97" customWidth="1"/>
    <col min="3" max="3" width="8.33203125" style="99" customWidth="1"/>
    <col min="4" max="4" width="15.5546875" style="31" customWidth="1"/>
    <col min="5" max="5" width="9.44140625" style="31" customWidth="1"/>
    <col min="6" max="6" width="6.6640625" style="99" customWidth="1"/>
    <col min="7" max="7" width="8.33203125" style="99" customWidth="1"/>
    <col min="8" max="8" width="12.33203125" style="72" customWidth="1"/>
    <col min="9" max="9" width="12.5546875" style="72" customWidth="1"/>
    <col min="10" max="10" width="10.6640625" style="28" customWidth="1"/>
    <col min="11" max="11" width="15.6640625" style="27" customWidth="1"/>
    <col min="12" max="15" width="15.6640625" style="28" customWidth="1"/>
    <col min="16" max="16" width="15.6640625" style="27" customWidth="1"/>
    <col min="17" max="17" width="10.6640625" style="99" hidden="1" customWidth="1"/>
    <col min="18" max="18" width="11.6640625" style="10" customWidth="1"/>
    <col min="19" max="19" width="0" style="10" hidden="1" customWidth="1"/>
    <col min="20" max="20" width="12.109375" style="99" customWidth="1"/>
    <col min="21" max="21" width="14.88671875" style="99" bestFit="1" customWidth="1"/>
    <col min="22" max="16384" width="9.109375" style="99"/>
  </cols>
  <sheetData>
    <row r="1" spans="1:21" ht="21" customHeight="1" x14ac:dyDescent="0.3">
      <c r="P1" s="167" t="s">
        <v>26</v>
      </c>
      <c r="Q1" s="167"/>
      <c r="R1" s="168"/>
      <c r="S1" s="168"/>
    </row>
    <row r="2" spans="1:21" ht="81" customHeight="1" x14ac:dyDescent="0.25">
      <c r="L2" s="27"/>
      <c r="N2" s="27"/>
      <c r="P2" s="195" t="s">
        <v>25</v>
      </c>
      <c r="Q2" s="195"/>
      <c r="R2" s="195"/>
      <c r="S2" s="195"/>
      <c r="T2" s="195"/>
    </row>
    <row r="3" spans="1:21" ht="13.2" x14ac:dyDescent="0.25">
      <c r="A3" s="176" t="s">
        <v>24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1" ht="13.2" x14ac:dyDescent="0.2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1" ht="57.9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1" ht="25.5" customHeight="1" x14ac:dyDescent="0.25">
      <c r="A6" s="177" t="s">
        <v>0</v>
      </c>
      <c r="B6" s="180" t="s">
        <v>74</v>
      </c>
      <c r="C6" s="172" t="s">
        <v>42</v>
      </c>
      <c r="D6" s="172" t="s">
        <v>2</v>
      </c>
      <c r="E6" s="172" t="s">
        <v>43</v>
      </c>
      <c r="F6" s="169" t="s">
        <v>3</v>
      </c>
      <c r="G6" s="169" t="s">
        <v>4</v>
      </c>
      <c r="H6" s="197" t="s">
        <v>45</v>
      </c>
      <c r="I6" s="197" t="s">
        <v>44</v>
      </c>
      <c r="J6" s="200" t="s">
        <v>46</v>
      </c>
      <c r="K6" s="183" t="s">
        <v>5</v>
      </c>
      <c r="L6" s="184"/>
      <c r="M6" s="184"/>
      <c r="N6" s="184"/>
      <c r="O6" s="184"/>
      <c r="P6" s="184"/>
      <c r="Q6" s="185"/>
      <c r="R6" s="169" t="s">
        <v>6</v>
      </c>
      <c r="S6" s="73" t="s">
        <v>7</v>
      </c>
      <c r="T6" s="172" t="s">
        <v>48</v>
      </c>
    </row>
    <row r="7" spans="1:21" ht="15" customHeight="1" x14ac:dyDescent="0.3">
      <c r="A7" s="178"/>
      <c r="B7" s="181"/>
      <c r="C7" s="173"/>
      <c r="D7" s="186"/>
      <c r="E7" s="173"/>
      <c r="F7" s="170"/>
      <c r="G7" s="170"/>
      <c r="H7" s="198"/>
      <c r="I7" s="198"/>
      <c r="J7" s="201"/>
      <c r="K7" s="190" t="s">
        <v>47</v>
      </c>
      <c r="L7" s="183" t="s">
        <v>49</v>
      </c>
      <c r="M7" s="184"/>
      <c r="N7" s="184"/>
      <c r="O7" s="184"/>
      <c r="P7" s="184"/>
      <c r="Q7" s="185"/>
      <c r="R7" s="170"/>
      <c r="T7" s="173"/>
    </row>
    <row r="8" spans="1:21" ht="137.25" customHeight="1" x14ac:dyDescent="0.3">
      <c r="A8" s="178"/>
      <c r="B8" s="181"/>
      <c r="C8" s="173"/>
      <c r="D8" s="186"/>
      <c r="E8" s="173"/>
      <c r="F8" s="170"/>
      <c r="G8" s="170"/>
      <c r="H8" s="198"/>
      <c r="I8" s="198"/>
      <c r="J8" s="201"/>
      <c r="K8" s="196"/>
      <c r="L8" s="200" t="s">
        <v>54</v>
      </c>
      <c r="M8" s="200" t="s">
        <v>50</v>
      </c>
      <c r="N8" s="200" t="s">
        <v>53</v>
      </c>
      <c r="O8" s="190" t="s">
        <v>51</v>
      </c>
      <c r="P8" s="203" t="s">
        <v>52</v>
      </c>
      <c r="Q8" s="90" t="s">
        <v>13</v>
      </c>
      <c r="R8" s="170"/>
      <c r="T8" s="173"/>
    </row>
    <row r="9" spans="1:21" x14ac:dyDescent="0.3">
      <c r="A9" s="179"/>
      <c r="B9" s="182"/>
      <c r="C9" s="174"/>
      <c r="D9" s="187"/>
      <c r="E9" s="174"/>
      <c r="F9" s="171"/>
      <c r="G9" s="171"/>
      <c r="H9" s="199"/>
      <c r="I9" s="199"/>
      <c r="J9" s="202"/>
      <c r="K9" s="191"/>
      <c r="L9" s="202"/>
      <c r="M9" s="202"/>
      <c r="N9" s="202"/>
      <c r="O9" s="191"/>
      <c r="P9" s="203"/>
      <c r="Q9" s="98"/>
      <c r="R9" s="171"/>
      <c r="T9" s="174"/>
    </row>
    <row r="10" spans="1:21" ht="13.2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74">
        <v>10</v>
      </c>
      <c r="K10" s="47">
        <v>11</v>
      </c>
      <c r="L10" s="47">
        <v>12</v>
      </c>
      <c r="M10" s="47">
        <v>13</v>
      </c>
      <c r="N10" s="47">
        <v>14</v>
      </c>
      <c r="O10" s="47">
        <v>15</v>
      </c>
      <c r="P10" s="47">
        <v>16</v>
      </c>
      <c r="Q10" s="47">
        <v>17</v>
      </c>
      <c r="R10" s="47">
        <v>18</v>
      </c>
      <c r="S10" s="47">
        <v>19</v>
      </c>
      <c r="T10" s="47">
        <v>20</v>
      </c>
    </row>
    <row r="11" spans="1:21" s="33" customFormat="1" x14ac:dyDescent="0.3">
      <c r="A11" s="188" t="s">
        <v>99</v>
      </c>
      <c r="B11" s="189"/>
      <c r="C11" s="75" t="s">
        <v>8</v>
      </c>
      <c r="D11" s="76" t="s">
        <v>8</v>
      </c>
      <c r="E11" s="76" t="s">
        <v>8</v>
      </c>
      <c r="F11" s="77" t="s">
        <v>8</v>
      </c>
      <c r="G11" s="77" t="s">
        <v>8</v>
      </c>
      <c r="H11" s="41">
        <f t="shared" ref="H11:P11" si="0">H13+H19+H27</f>
        <v>4363.0999999999995</v>
      </c>
      <c r="I11" s="41">
        <f t="shared" si="0"/>
        <v>3984.8</v>
      </c>
      <c r="J11" s="41">
        <f t="shared" si="0"/>
        <v>198</v>
      </c>
      <c r="K11" s="122">
        <f t="shared" si="0"/>
        <v>4481662.6899999995</v>
      </c>
      <c r="L11" s="41" t="e">
        <f t="shared" si="0"/>
        <v>#REF!</v>
      </c>
      <c r="M11" s="41" t="e">
        <f t="shared" si="0"/>
        <v>#REF!</v>
      </c>
      <c r="N11" s="41">
        <f t="shared" si="0"/>
        <v>300000</v>
      </c>
      <c r="O11" s="41">
        <f t="shared" si="0"/>
        <v>4181662.69</v>
      </c>
      <c r="P11" s="41" t="e">
        <f t="shared" si="0"/>
        <v>#REF!</v>
      </c>
      <c r="Q11" s="78" t="e">
        <f>Q13+Q19+#REF!</f>
        <v>#REF!</v>
      </c>
      <c r="R11" s="79" t="s">
        <v>8</v>
      </c>
      <c r="S11" s="48"/>
      <c r="T11" s="79" t="s">
        <v>8</v>
      </c>
    </row>
    <row r="12" spans="1:21" s="33" customFormat="1" ht="15" customHeight="1" x14ac:dyDescent="0.25">
      <c r="A12" s="151" t="s">
        <v>9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3"/>
    </row>
    <row r="13" spans="1:21" s="33" customFormat="1" ht="15" customHeight="1" x14ac:dyDescent="0.3">
      <c r="A13" s="175" t="s">
        <v>10</v>
      </c>
      <c r="B13" s="175"/>
      <c r="C13" s="89" t="s">
        <v>8</v>
      </c>
      <c r="D13" s="91" t="s">
        <v>8</v>
      </c>
      <c r="E13" s="91" t="s">
        <v>8</v>
      </c>
      <c r="F13" s="95" t="s">
        <v>8</v>
      </c>
      <c r="G13" s="95" t="s">
        <v>8</v>
      </c>
      <c r="H13" s="84">
        <v>738.2</v>
      </c>
      <c r="I13" s="84">
        <v>683.6</v>
      </c>
      <c r="J13" s="101">
        <v>46</v>
      </c>
      <c r="K13" s="84">
        <f>K16</f>
        <v>1200000</v>
      </c>
      <c r="L13" s="84">
        <f t="shared" ref="L13:P13" si="1">L16</f>
        <v>0</v>
      </c>
      <c r="M13" s="84">
        <f t="shared" si="1"/>
        <v>0</v>
      </c>
      <c r="N13" s="84">
        <f t="shared" si="1"/>
        <v>0</v>
      </c>
      <c r="O13" s="84">
        <f t="shared" si="1"/>
        <v>1200000</v>
      </c>
      <c r="P13" s="84">
        <f t="shared" si="1"/>
        <v>0</v>
      </c>
      <c r="Q13" s="9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Q16+#REF!+#REF!+#REF!+#REF!+#REF!</f>
        <v>#REF!</v>
      </c>
      <c r="R13" s="89" t="s">
        <v>8</v>
      </c>
      <c r="S13" s="88"/>
      <c r="T13" s="89" t="s">
        <v>8</v>
      </c>
      <c r="U13" s="83"/>
    </row>
    <row r="14" spans="1:21" s="33" customFormat="1" ht="15" customHeight="1" x14ac:dyDescent="0.25">
      <c r="A14" s="194" t="s">
        <v>108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83"/>
    </row>
    <row r="15" spans="1:21" s="33" customFormat="1" ht="15" customHeight="1" x14ac:dyDescent="0.25">
      <c r="A15" s="194" t="s">
        <v>100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</row>
    <row r="16" spans="1:21" ht="42.75" customHeight="1" x14ac:dyDescent="0.25">
      <c r="A16" s="192" t="s">
        <v>14</v>
      </c>
      <c r="B16" s="193"/>
      <c r="C16" s="123" t="s">
        <v>8</v>
      </c>
      <c r="D16" s="123" t="s">
        <v>8</v>
      </c>
      <c r="E16" s="123" t="s">
        <v>8</v>
      </c>
      <c r="F16" s="124" t="s">
        <v>8</v>
      </c>
      <c r="G16" s="124" t="s">
        <v>8</v>
      </c>
      <c r="H16" s="125">
        <f>SUM(H17:H17)</f>
        <v>738.2</v>
      </c>
      <c r="I16" s="125">
        <f t="shared" ref="I16:Q16" si="2">SUM(I17:I17)</f>
        <v>683.6</v>
      </c>
      <c r="J16" s="126">
        <f t="shared" si="2"/>
        <v>46</v>
      </c>
      <c r="K16" s="127">
        <f t="shared" si="2"/>
        <v>1200000</v>
      </c>
      <c r="L16" s="127">
        <f t="shared" si="2"/>
        <v>0</v>
      </c>
      <c r="M16" s="127">
        <f t="shared" si="2"/>
        <v>0</v>
      </c>
      <c r="N16" s="127">
        <f t="shared" si="2"/>
        <v>0</v>
      </c>
      <c r="O16" s="127">
        <f t="shared" si="2"/>
        <v>1200000</v>
      </c>
      <c r="P16" s="127">
        <f t="shared" si="2"/>
        <v>0</v>
      </c>
      <c r="Q16" s="127">
        <f t="shared" si="2"/>
        <v>0</v>
      </c>
      <c r="R16" s="123" t="s">
        <v>8</v>
      </c>
      <c r="S16" s="128"/>
      <c r="T16" s="123" t="s">
        <v>8</v>
      </c>
    </row>
    <row r="17" spans="1:21" s="33" customFormat="1" ht="26.25" customHeight="1" x14ac:dyDescent="0.25">
      <c r="A17" s="129">
        <v>1</v>
      </c>
      <c r="B17" s="130" t="s">
        <v>15</v>
      </c>
      <c r="C17" s="131">
        <v>1980</v>
      </c>
      <c r="D17" s="132" t="s">
        <v>11</v>
      </c>
      <c r="E17" s="131" t="s">
        <v>56</v>
      </c>
      <c r="F17" s="132">
        <v>2</v>
      </c>
      <c r="G17" s="132">
        <v>3</v>
      </c>
      <c r="H17" s="133">
        <v>738.2</v>
      </c>
      <c r="I17" s="134">
        <v>683.6</v>
      </c>
      <c r="J17" s="135">
        <v>46</v>
      </c>
      <c r="K17" s="136">
        <f>SUM(L17:P17)</f>
        <v>1200000</v>
      </c>
      <c r="L17" s="137">
        <v>0</v>
      </c>
      <c r="M17" s="138">
        <v>0</v>
      </c>
      <c r="N17" s="138">
        <v>0</v>
      </c>
      <c r="O17" s="138">
        <f>'Приложение 2'!C14+'Приложение 4'!C14</f>
        <v>1200000</v>
      </c>
      <c r="P17" s="138">
        <v>0</v>
      </c>
      <c r="Q17" s="133">
        <v>0</v>
      </c>
      <c r="R17" s="139" t="s">
        <v>12</v>
      </c>
      <c r="S17" s="140"/>
      <c r="T17" s="139" t="s">
        <v>57</v>
      </c>
    </row>
    <row r="18" spans="1:21" s="33" customFormat="1" ht="13.2" x14ac:dyDescent="0.25">
      <c r="A18" s="151" t="s">
        <v>16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3"/>
      <c r="U18" s="85"/>
    </row>
    <row r="19" spans="1:21" s="33" customFormat="1" x14ac:dyDescent="0.3">
      <c r="A19" s="149" t="s">
        <v>17</v>
      </c>
      <c r="B19" s="150"/>
      <c r="C19" s="80" t="s">
        <v>8</v>
      </c>
      <c r="D19" s="81" t="s">
        <v>8</v>
      </c>
      <c r="E19" s="81" t="s">
        <v>8</v>
      </c>
      <c r="F19" s="82" t="s">
        <v>8</v>
      </c>
      <c r="G19" s="82" t="s">
        <v>8</v>
      </c>
      <c r="H19" s="41">
        <f>H21</f>
        <v>1181.1999999999998</v>
      </c>
      <c r="I19" s="41">
        <f t="shared" ref="I19:P19" si="3">I21</f>
        <v>1075.7</v>
      </c>
      <c r="J19" s="41">
        <f t="shared" si="3"/>
        <v>53</v>
      </c>
      <c r="K19" s="41">
        <f t="shared" si="3"/>
        <v>117950.08</v>
      </c>
      <c r="L19" s="41">
        <f t="shared" si="3"/>
        <v>0</v>
      </c>
      <c r="M19" s="41">
        <f t="shared" si="3"/>
        <v>0</v>
      </c>
      <c r="N19" s="41">
        <f t="shared" si="3"/>
        <v>0</v>
      </c>
      <c r="O19" s="41">
        <f t="shared" si="3"/>
        <v>117950.08</v>
      </c>
      <c r="P19" s="41">
        <f t="shared" si="3"/>
        <v>0</v>
      </c>
      <c r="Q19" s="86" t="e">
        <f>#REF!+#REF!+#REF!+#REF!+#REF!+#REF!+#REF!+#REF!+#REF!+#REF!+#REF!+#REF!+#REF!+#REF!+#REF!+#REF!+#REF!+#REF!+#REF!+#REF!+#REF!+#REF!+#REF!+#REF!+#REF!+#REF!+#REF!+#REF!+#REF!+#REF!+#REF!+#REF!+#REF!+#REF!+#REF!+#REF!+#REF!+#REF!</f>
        <v>#REF!</v>
      </c>
      <c r="R19" s="80" t="s">
        <v>8</v>
      </c>
      <c r="S19" s="48"/>
      <c r="T19" s="80" t="s">
        <v>8</v>
      </c>
      <c r="U19" s="85"/>
    </row>
    <row r="20" spans="1:21" s="33" customFormat="1" ht="15" customHeight="1" x14ac:dyDescent="0.25">
      <c r="A20" s="151" t="s">
        <v>95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3"/>
      <c r="U20" s="85"/>
    </row>
    <row r="21" spans="1:21" s="33" customFormat="1" ht="13.2" x14ac:dyDescent="0.25">
      <c r="A21" s="175" t="s">
        <v>97</v>
      </c>
      <c r="B21" s="175"/>
      <c r="C21" s="89" t="s">
        <v>8</v>
      </c>
      <c r="D21" s="89" t="s">
        <v>8</v>
      </c>
      <c r="E21" s="89" t="s">
        <v>8</v>
      </c>
      <c r="F21" s="89" t="s">
        <v>8</v>
      </c>
      <c r="G21" s="89" t="s">
        <v>8</v>
      </c>
      <c r="H21" s="109">
        <f>H23</f>
        <v>1181.1999999999998</v>
      </c>
      <c r="I21" s="109">
        <f t="shared" ref="I21:P21" si="4">I23</f>
        <v>1075.7</v>
      </c>
      <c r="J21" s="109">
        <f t="shared" si="4"/>
        <v>53</v>
      </c>
      <c r="K21" s="110">
        <f t="shared" si="4"/>
        <v>117950.08</v>
      </c>
      <c r="L21" s="109">
        <f t="shared" si="4"/>
        <v>0</v>
      </c>
      <c r="M21" s="109">
        <f t="shared" si="4"/>
        <v>0</v>
      </c>
      <c r="N21" s="109">
        <f t="shared" si="4"/>
        <v>0</v>
      </c>
      <c r="O21" s="109">
        <f t="shared" si="4"/>
        <v>117950.08</v>
      </c>
      <c r="P21" s="109">
        <f t="shared" si="4"/>
        <v>0</v>
      </c>
      <c r="Q21" s="87"/>
      <c r="R21" s="89" t="s">
        <v>8</v>
      </c>
      <c r="S21" s="89" t="s">
        <v>8</v>
      </c>
      <c r="T21" s="89" t="s">
        <v>8</v>
      </c>
      <c r="U21" s="85"/>
    </row>
    <row r="22" spans="1:21" s="33" customFormat="1" ht="14.25" customHeight="1" x14ac:dyDescent="0.25">
      <c r="A22" s="151" t="s">
        <v>100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3"/>
    </row>
    <row r="23" spans="1:21" ht="38.25" customHeight="1" x14ac:dyDescent="0.3">
      <c r="A23" s="147" t="s">
        <v>14</v>
      </c>
      <c r="B23" s="148"/>
      <c r="C23" s="107" t="s">
        <v>8</v>
      </c>
      <c r="D23" s="107" t="s">
        <v>8</v>
      </c>
      <c r="E23" s="107" t="s">
        <v>8</v>
      </c>
      <c r="F23" s="108" t="s">
        <v>8</v>
      </c>
      <c r="G23" s="108" t="s">
        <v>8</v>
      </c>
      <c r="H23" s="109">
        <f>H24+H25</f>
        <v>1181.1999999999998</v>
      </c>
      <c r="I23" s="109">
        <f t="shared" ref="I23:P23" si="5">I24+I25</f>
        <v>1075.7</v>
      </c>
      <c r="J23" s="109">
        <f t="shared" si="5"/>
        <v>53</v>
      </c>
      <c r="K23" s="109">
        <f t="shared" si="5"/>
        <v>117950.08</v>
      </c>
      <c r="L23" s="109">
        <f t="shared" si="5"/>
        <v>0</v>
      </c>
      <c r="M23" s="109">
        <f t="shared" si="5"/>
        <v>0</v>
      </c>
      <c r="N23" s="109">
        <f t="shared" si="5"/>
        <v>0</v>
      </c>
      <c r="O23" s="109">
        <f t="shared" si="5"/>
        <v>117950.08</v>
      </c>
      <c r="P23" s="109">
        <f t="shared" si="5"/>
        <v>0</v>
      </c>
      <c r="Q23" s="110">
        <f t="shared" ref="Q23" si="6">SUM(Q25:Q25)</f>
        <v>0</v>
      </c>
      <c r="R23" s="107" t="s">
        <v>8</v>
      </c>
      <c r="S23" s="111"/>
      <c r="T23" s="107" t="s">
        <v>8</v>
      </c>
    </row>
    <row r="24" spans="1:21" s="106" customFormat="1" ht="27" customHeight="1" x14ac:dyDescent="0.25">
      <c r="A24" s="112">
        <v>1</v>
      </c>
      <c r="B24" s="1" t="s">
        <v>23</v>
      </c>
      <c r="C24" s="3">
        <v>1990</v>
      </c>
      <c r="D24" s="39" t="s">
        <v>11</v>
      </c>
      <c r="E24" s="39" t="s">
        <v>55</v>
      </c>
      <c r="F24" s="39">
        <v>2</v>
      </c>
      <c r="G24" s="39">
        <v>2</v>
      </c>
      <c r="H24" s="44">
        <v>543.4</v>
      </c>
      <c r="I24" s="45">
        <v>489.6</v>
      </c>
      <c r="J24" s="42">
        <v>26</v>
      </c>
      <c r="K24" s="29">
        <v>76923.08</v>
      </c>
      <c r="L24" s="40">
        <v>0</v>
      </c>
      <c r="M24" s="40">
        <v>0</v>
      </c>
      <c r="N24" s="40">
        <v>0</v>
      </c>
      <c r="O24" s="29">
        <v>76923.08</v>
      </c>
      <c r="P24" s="29">
        <v>0</v>
      </c>
      <c r="Q24" s="44">
        <v>0</v>
      </c>
      <c r="R24" s="113" t="s">
        <v>18</v>
      </c>
      <c r="S24" s="114"/>
      <c r="T24" s="40" t="s">
        <v>57</v>
      </c>
    </row>
    <row r="25" spans="1:21" s="33" customFormat="1" ht="26.4" x14ac:dyDescent="0.25">
      <c r="A25" s="112">
        <v>2</v>
      </c>
      <c r="B25" s="1" t="s">
        <v>101</v>
      </c>
      <c r="C25" s="3">
        <v>1991</v>
      </c>
      <c r="D25" s="39" t="s">
        <v>106</v>
      </c>
      <c r="E25" s="39" t="s">
        <v>55</v>
      </c>
      <c r="F25" s="39">
        <v>2</v>
      </c>
      <c r="G25" s="39">
        <v>2</v>
      </c>
      <c r="H25" s="44">
        <v>637.79999999999995</v>
      </c>
      <c r="I25" s="45">
        <v>586.1</v>
      </c>
      <c r="J25" s="42">
        <v>27</v>
      </c>
      <c r="K25" s="29">
        <v>41027</v>
      </c>
      <c r="L25" s="40">
        <v>0</v>
      </c>
      <c r="M25" s="40">
        <v>0</v>
      </c>
      <c r="N25" s="40">
        <v>0</v>
      </c>
      <c r="O25" s="29">
        <v>41027</v>
      </c>
      <c r="P25" s="29">
        <v>0</v>
      </c>
      <c r="Q25" s="44">
        <v>0</v>
      </c>
      <c r="R25" s="113" t="s">
        <v>18</v>
      </c>
      <c r="S25" s="114"/>
      <c r="T25" s="40" t="s">
        <v>57</v>
      </c>
    </row>
    <row r="26" spans="1:21" ht="13.2" x14ac:dyDescent="0.25">
      <c r="A26" s="158" t="s">
        <v>19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</row>
    <row r="27" spans="1:21" x14ac:dyDescent="0.3">
      <c r="A27" s="161" t="s">
        <v>20</v>
      </c>
      <c r="B27" s="161"/>
      <c r="C27" s="89" t="s">
        <v>8</v>
      </c>
      <c r="D27" s="91" t="s">
        <v>8</v>
      </c>
      <c r="E27" s="91" t="s">
        <v>8</v>
      </c>
      <c r="F27" s="91" t="s">
        <v>8</v>
      </c>
      <c r="G27" s="91" t="s">
        <v>8</v>
      </c>
      <c r="H27" s="38">
        <f>H29+H35</f>
        <v>2443.6999999999998</v>
      </c>
      <c r="I27" s="38">
        <f>I29+I35</f>
        <v>2225.5</v>
      </c>
      <c r="J27" s="38">
        <f>J29+J35</f>
        <v>99</v>
      </c>
      <c r="K27" s="38">
        <f>K29+K35</f>
        <v>3163712.61</v>
      </c>
      <c r="L27" s="38" t="e">
        <f>L29+L35</f>
        <v>#REF!</v>
      </c>
      <c r="M27" s="38" t="e">
        <f>M29+M35</f>
        <v>#REF!</v>
      </c>
      <c r="N27" s="38">
        <v>300000</v>
      </c>
      <c r="O27" s="38">
        <f>O29+O35</f>
        <v>2863712.61</v>
      </c>
      <c r="P27" s="38" t="e">
        <f>P29+P35</f>
        <v>#REF!</v>
      </c>
      <c r="Q27" s="87" t="e">
        <f>#REF!+#REF!+#REF!+#REF!+#REF!+#REF!+#REF!+#REF!+#REF!+#REF!+#REF!+#REF!+#REF!+#REF!+#REF!+#REF!+#REF!+#REF!+#REF!+#REF!+#REF!+#REF!+#REF!+#REF!+#REF!+#REF!+#REF!+Q31+#REF!+#REF!+#REF!+#REF!+#REF!</f>
        <v>#REF!</v>
      </c>
      <c r="R27" s="89" t="s">
        <v>8</v>
      </c>
      <c r="S27" s="88"/>
      <c r="T27" s="89" t="s">
        <v>8</v>
      </c>
    </row>
    <row r="28" spans="1:21" ht="13.2" x14ac:dyDescent="0.25">
      <c r="A28" s="162" t="s">
        <v>95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1:21" ht="13.2" x14ac:dyDescent="0.25">
      <c r="A29" s="154" t="s">
        <v>97</v>
      </c>
      <c r="B29" s="155"/>
      <c r="C29" s="89" t="s">
        <v>8</v>
      </c>
      <c r="D29" s="89" t="s">
        <v>8</v>
      </c>
      <c r="E29" s="89" t="s">
        <v>8</v>
      </c>
      <c r="F29" s="89" t="s">
        <v>8</v>
      </c>
      <c r="G29" s="89" t="s">
        <v>8</v>
      </c>
      <c r="H29" s="109">
        <f>H31</f>
        <v>1262.5</v>
      </c>
      <c r="I29" s="109">
        <f t="shared" ref="I29:P29" si="7">I31</f>
        <v>1149.8</v>
      </c>
      <c r="J29" s="109">
        <f t="shared" si="7"/>
        <v>46</v>
      </c>
      <c r="K29" s="109">
        <f t="shared" si="7"/>
        <v>214960.69</v>
      </c>
      <c r="L29" s="109" t="e">
        <f t="shared" si="7"/>
        <v>#REF!</v>
      </c>
      <c r="M29" s="109" t="e">
        <f t="shared" si="7"/>
        <v>#REF!</v>
      </c>
      <c r="N29" s="109" t="e">
        <f t="shared" si="7"/>
        <v>#REF!</v>
      </c>
      <c r="O29" s="109">
        <f t="shared" si="7"/>
        <v>214960.69</v>
      </c>
      <c r="P29" s="109" t="e">
        <f t="shared" si="7"/>
        <v>#REF!</v>
      </c>
      <c r="Q29" s="89" t="s">
        <v>8</v>
      </c>
      <c r="R29" s="89" t="s">
        <v>8</v>
      </c>
      <c r="S29" s="89" t="s">
        <v>8</v>
      </c>
      <c r="T29" s="89" t="s">
        <v>8</v>
      </c>
    </row>
    <row r="30" spans="1:21" ht="14.25" customHeight="1" x14ac:dyDescent="0.25">
      <c r="A30" s="151" t="s">
        <v>100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3"/>
    </row>
    <row r="31" spans="1:21" ht="41.25" customHeight="1" x14ac:dyDescent="0.25">
      <c r="A31" s="165" t="s">
        <v>14</v>
      </c>
      <c r="B31" s="166"/>
      <c r="C31" s="107" t="s">
        <v>8</v>
      </c>
      <c r="D31" s="107" t="s">
        <v>8</v>
      </c>
      <c r="E31" s="107" t="s">
        <v>8</v>
      </c>
      <c r="F31" s="108" t="s">
        <v>8</v>
      </c>
      <c r="G31" s="108" t="s">
        <v>8</v>
      </c>
      <c r="H31" s="109">
        <v>1262.5</v>
      </c>
      <c r="I31" s="109">
        <v>1149.8</v>
      </c>
      <c r="J31" s="109">
        <v>46</v>
      </c>
      <c r="K31" s="109">
        <v>214960.69</v>
      </c>
      <c r="L31" s="109" t="e">
        <f>L32+#REF!</f>
        <v>#REF!</v>
      </c>
      <c r="M31" s="109" t="e">
        <f>M32+#REF!</f>
        <v>#REF!</v>
      </c>
      <c r="N31" s="109" t="e">
        <f>N32+#REF!</f>
        <v>#REF!</v>
      </c>
      <c r="O31" s="109">
        <v>214960.69</v>
      </c>
      <c r="P31" s="109" t="e">
        <f>P32+#REF!</f>
        <v>#REF!</v>
      </c>
      <c r="Q31" s="32" t="e">
        <f>SUM(#REF!)</f>
        <v>#REF!</v>
      </c>
      <c r="R31" s="91" t="s">
        <v>8</v>
      </c>
      <c r="S31" s="35"/>
      <c r="T31" s="91" t="s">
        <v>8</v>
      </c>
    </row>
    <row r="32" spans="1:21" s="106" customFormat="1" ht="27" customHeight="1" x14ac:dyDescent="0.25">
      <c r="A32" s="115">
        <v>1</v>
      </c>
      <c r="B32" s="1" t="s">
        <v>22</v>
      </c>
      <c r="C32" s="3">
        <v>1990</v>
      </c>
      <c r="D32" s="39" t="s">
        <v>11</v>
      </c>
      <c r="E32" s="39" t="s">
        <v>55</v>
      </c>
      <c r="F32" s="39">
        <v>2</v>
      </c>
      <c r="G32" s="39">
        <v>2</v>
      </c>
      <c r="H32" s="44">
        <v>543.4</v>
      </c>
      <c r="I32" s="45">
        <v>489.6</v>
      </c>
      <c r="J32" s="42">
        <v>26</v>
      </c>
      <c r="K32" s="29">
        <v>171783.61</v>
      </c>
      <c r="L32" s="40">
        <v>0</v>
      </c>
      <c r="M32" s="40">
        <v>0</v>
      </c>
      <c r="N32" s="40">
        <v>0</v>
      </c>
      <c r="O32" s="29">
        <f>K32</f>
        <v>171783.61</v>
      </c>
      <c r="P32" s="29">
        <v>0</v>
      </c>
      <c r="Q32" s="43">
        <v>0</v>
      </c>
      <c r="R32" s="36" t="s">
        <v>21</v>
      </c>
      <c r="S32" s="37"/>
      <c r="T32" s="46" t="s">
        <v>57</v>
      </c>
    </row>
    <row r="33" spans="1:20" s="141" customFormat="1" ht="30" customHeight="1" x14ac:dyDescent="0.25">
      <c r="A33" s="142">
        <v>2</v>
      </c>
      <c r="B33" s="1" t="s">
        <v>109</v>
      </c>
      <c r="C33" s="3">
        <v>1966</v>
      </c>
      <c r="D33" s="39" t="s">
        <v>11</v>
      </c>
      <c r="E33" s="39" t="s">
        <v>55</v>
      </c>
      <c r="F33" s="39">
        <v>2</v>
      </c>
      <c r="G33" s="39">
        <v>2</v>
      </c>
      <c r="H33" s="44">
        <v>719.1</v>
      </c>
      <c r="I33" s="45">
        <v>660.2</v>
      </c>
      <c r="J33" s="42">
        <v>20</v>
      </c>
      <c r="K33" s="29">
        <v>43177.08</v>
      </c>
      <c r="L33" s="40">
        <v>0</v>
      </c>
      <c r="M33" s="40">
        <v>0</v>
      </c>
      <c r="N33" s="40">
        <v>0</v>
      </c>
      <c r="O33" s="29">
        <v>43177.08</v>
      </c>
      <c r="P33" s="29">
        <v>0</v>
      </c>
      <c r="Q33" s="43">
        <v>0</v>
      </c>
      <c r="R33" s="36" t="s">
        <v>21</v>
      </c>
      <c r="S33" s="37"/>
      <c r="T33" s="46" t="s">
        <v>57</v>
      </c>
    </row>
    <row r="34" spans="1:20" ht="13.2" x14ac:dyDescent="0.25">
      <c r="A34" s="158" t="s">
        <v>96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</row>
    <row r="35" spans="1:20" ht="28.5" customHeight="1" x14ac:dyDescent="0.25">
      <c r="A35" s="156" t="s">
        <v>98</v>
      </c>
      <c r="B35" s="157"/>
      <c r="C35" s="91" t="s">
        <v>8</v>
      </c>
      <c r="D35" s="91" t="s">
        <v>8</v>
      </c>
      <c r="E35" s="91" t="s">
        <v>8</v>
      </c>
      <c r="F35" s="91" t="s">
        <v>8</v>
      </c>
      <c r="G35" s="91" t="s">
        <v>8</v>
      </c>
      <c r="H35" s="34">
        <f>H37</f>
        <v>1181.1999999999998</v>
      </c>
      <c r="I35" s="34">
        <f t="shared" ref="I35:P35" si="8">I37</f>
        <v>1075.7</v>
      </c>
      <c r="J35" s="34">
        <f t="shared" si="8"/>
        <v>53</v>
      </c>
      <c r="K35" s="34">
        <f t="shared" si="8"/>
        <v>2948751.92</v>
      </c>
      <c r="L35" s="34">
        <f t="shared" si="8"/>
        <v>0</v>
      </c>
      <c r="M35" s="34">
        <f t="shared" si="8"/>
        <v>0</v>
      </c>
      <c r="N35" s="34">
        <f t="shared" si="8"/>
        <v>300000</v>
      </c>
      <c r="O35" s="34">
        <f t="shared" si="8"/>
        <v>2648751.92</v>
      </c>
      <c r="P35" s="34">
        <f t="shared" si="8"/>
        <v>0</v>
      </c>
      <c r="Q35" s="91" t="s">
        <v>8</v>
      </c>
      <c r="R35" s="91" t="s">
        <v>8</v>
      </c>
      <c r="S35" s="91" t="s">
        <v>8</v>
      </c>
      <c r="T35" s="91" t="s">
        <v>8</v>
      </c>
    </row>
    <row r="36" spans="1:20" ht="13.2" x14ac:dyDescent="0.25">
      <c r="A36" s="151" t="s">
        <v>103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3"/>
    </row>
    <row r="37" spans="1:20" ht="42.75" customHeight="1" x14ac:dyDescent="0.25">
      <c r="A37" s="163" t="s">
        <v>14</v>
      </c>
      <c r="B37" s="164"/>
      <c r="C37" s="91" t="s">
        <v>8</v>
      </c>
      <c r="D37" s="91" t="s">
        <v>8</v>
      </c>
      <c r="E37" s="91" t="s">
        <v>8</v>
      </c>
      <c r="F37" s="96" t="s">
        <v>8</v>
      </c>
      <c r="G37" s="96" t="s">
        <v>8</v>
      </c>
      <c r="H37" s="34">
        <f>SUM(H38:H39)</f>
        <v>1181.1999999999998</v>
      </c>
      <c r="I37" s="34">
        <f t="shared" ref="I37:P37" si="9">SUM(I38:I39)</f>
        <v>1075.7</v>
      </c>
      <c r="J37" s="34">
        <f t="shared" si="9"/>
        <v>53</v>
      </c>
      <c r="K37" s="34">
        <f t="shared" si="9"/>
        <v>2948751.92</v>
      </c>
      <c r="L37" s="34">
        <f t="shared" si="9"/>
        <v>0</v>
      </c>
      <c r="M37" s="34">
        <f t="shared" si="9"/>
        <v>0</v>
      </c>
      <c r="N37" s="34">
        <f t="shared" si="9"/>
        <v>300000</v>
      </c>
      <c r="O37" s="34">
        <f t="shared" si="9"/>
        <v>2648751.92</v>
      </c>
      <c r="P37" s="34">
        <f t="shared" si="9"/>
        <v>0</v>
      </c>
      <c r="Q37" s="32">
        <f t="shared" ref="Q37" si="10">SUM(Q39:Q39)</f>
        <v>0</v>
      </c>
      <c r="R37" s="91" t="s">
        <v>8</v>
      </c>
      <c r="S37" s="35"/>
      <c r="T37" s="91" t="s">
        <v>8</v>
      </c>
    </row>
    <row r="38" spans="1:20" s="106" customFormat="1" ht="25.5" customHeight="1" x14ac:dyDescent="0.25">
      <c r="A38" s="21">
        <v>1</v>
      </c>
      <c r="B38" s="1" t="s">
        <v>23</v>
      </c>
      <c r="C38" s="3">
        <v>1990</v>
      </c>
      <c r="D38" s="39" t="s">
        <v>11</v>
      </c>
      <c r="E38" s="39" t="s">
        <v>55</v>
      </c>
      <c r="F38" s="39">
        <v>2</v>
      </c>
      <c r="G38" s="39">
        <v>2</v>
      </c>
      <c r="H38" s="44">
        <v>543.4</v>
      </c>
      <c r="I38" s="45">
        <v>489.6</v>
      </c>
      <c r="J38" s="42">
        <v>26</v>
      </c>
      <c r="K38" s="29">
        <v>1923076.92</v>
      </c>
      <c r="L38" s="30">
        <v>0</v>
      </c>
      <c r="M38" s="40">
        <v>0</v>
      </c>
      <c r="N38" s="40">
        <v>150000</v>
      </c>
      <c r="O38" s="29">
        <v>1773076.92</v>
      </c>
      <c r="P38" s="29">
        <v>0</v>
      </c>
      <c r="Q38" s="43">
        <v>0</v>
      </c>
      <c r="R38" s="36" t="s">
        <v>21</v>
      </c>
      <c r="S38" s="37"/>
      <c r="T38" s="46" t="s">
        <v>57</v>
      </c>
    </row>
    <row r="39" spans="1:20" ht="26.4" x14ac:dyDescent="0.25">
      <c r="A39" s="21">
        <v>2</v>
      </c>
      <c r="B39" s="1" t="s">
        <v>101</v>
      </c>
      <c r="C39" s="3">
        <v>1990</v>
      </c>
      <c r="D39" s="39" t="s">
        <v>102</v>
      </c>
      <c r="E39" s="39" t="s">
        <v>55</v>
      </c>
      <c r="F39" s="39">
        <v>2</v>
      </c>
      <c r="G39" s="39">
        <v>2</v>
      </c>
      <c r="H39" s="44">
        <v>637.79999999999995</v>
      </c>
      <c r="I39" s="45">
        <v>586.1</v>
      </c>
      <c r="J39" s="42">
        <v>27</v>
      </c>
      <c r="K39" s="29">
        <f>SUM(L39:P39)</f>
        <v>1025675</v>
      </c>
      <c r="L39" s="30">
        <v>0</v>
      </c>
      <c r="M39" s="40">
        <v>0</v>
      </c>
      <c r="N39" s="40">
        <v>150000</v>
      </c>
      <c r="O39" s="29">
        <v>875675</v>
      </c>
      <c r="P39" s="29">
        <v>0</v>
      </c>
      <c r="Q39" s="43">
        <v>0</v>
      </c>
      <c r="R39" s="36" t="s">
        <v>21</v>
      </c>
      <c r="S39" s="37"/>
      <c r="T39" s="46" t="s">
        <v>57</v>
      </c>
    </row>
  </sheetData>
  <mergeCells count="45">
    <mergeCell ref="A16:B16"/>
    <mergeCell ref="A22:T22"/>
    <mergeCell ref="A15:T15"/>
    <mergeCell ref="P2:T2"/>
    <mergeCell ref="K7:K9"/>
    <mergeCell ref="C6:C9"/>
    <mergeCell ref="H6:H9"/>
    <mergeCell ref="I6:I9"/>
    <mergeCell ref="J6:J9"/>
    <mergeCell ref="L8:L9"/>
    <mergeCell ref="M8:M9"/>
    <mergeCell ref="N8:N9"/>
    <mergeCell ref="P8:P9"/>
    <mergeCell ref="A14:T14"/>
    <mergeCell ref="A21:B21"/>
    <mergeCell ref="A20:T20"/>
    <mergeCell ref="P1:S1"/>
    <mergeCell ref="R6:R9"/>
    <mergeCell ref="T6:T9"/>
    <mergeCell ref="A12:T12"/>
    <mergeCell ref="A13:B13"/>
    <mergeCell ref="A3:T5"/>
    <mergeCell ref="A6:A9"/>
    <mergeCell ref="B6:B9"/>
    <mergeCell ref="G6:G9"/>
    <mergeCell ref="K6:Q6"/>
    <mergeCell ref="D6:D9"/>
    <mergeCell ref="F6:F9"/>
    <mergeCell ref="A11:B11"/>
    <mergeCell ref="L7:Q7"/>
    <mergeCell ref="E6:E9"/>
    <mergeCell ref="O8:O9"/>
    <mergeCell ref="A36:T36"/>
    <mergeCell ref="A37:B37"/>
    <mergeCell ref="A34:T34"/>
    <mergeCell ref="A30:T30"/>
    <mergeCell ref="A31:B31"/>
    <mergeCell ref="A23:B23"/>
    <mergeCell ref="A19:B19"/>
    <mergeCell ref="A18:T18"/>
    <mergeCell ref="A29:B29"/>
    <mergeCell ref="A35:B35"/>
    <mergeCell ref="A26:T26"/>
    <mergeCell ref="A27:B27"/>
    <mergeCell ref="A28:T28"/>
  </mergeCells>
  <pageMargins left="0.31496062992125984" right="0.31496062992125984" top="0.15748031496062992" bottom="0.35433070866141736" header="0.31496062992125984" footer="0.31496062992125984"/>
  <pageSetup paperSize="9" scale="46" fitToHeight="63" orientation="landscape" r:id="rId1"/>
  <ignoredErrors>
    <ignoredError sqref="K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topLeftCell="A8" zoomScaleNormal="90" zoomScaleSheetLayoutView="100" workbookViewId="0">
      <selection activeCell="D24" sqref="D24"/>
    </sheetView>
  </sheetViews>
  <sheetFormatPr defaultColWidth="9.109375" defaultRowHeight="14.4" x14ac:dyDescent="0.3"/>
  <cols>
    <col min="1" max="1" width="5" style="66" customWidth="1"/>
    <col min="2" max="2" width="20" style="10" customWidth="1"/>
    <col min="3" max="3" width="15.88671875" style="10" customWidth="1"/>
    <col min="4" max="4" width="14.6640625" style="10" customWidth="1"/>
    <col min="5" max="5" width="7.6640625" style="10" customWidth="1"/>
    <col min="6" max="6" width="14.44140625" style="10" customWidth="1"/>
    <col min="7" max="7" width="11.88671875" style="10" customWidth="1"/>
    <col min="8" max="8" width="14.5546875" style="10" customWidth="1"/>
    <col min="9" max="9" width="13.6640625" style="10" customWidth="1"/>
    <col min="10" max="10" width="13.33203125" style="10" customWidth="1"/>
    <col min="11" max="11" width="12.33203125" style="10" customWidth="1"/>
    <col min="12" max="12" width="14.109375" style="10" customWidth="1"/>
    <col min="13" max="13" width="9.109375" style="10"/>
    <col min="14" max="14" width="15.33203125" style="10" customWidth="1"/>
    <col min="15" max="15" width="14.109375" style="10" customWidth="1"/>
    <col min="16" max="16" width="15.44140625" style="10" customWidth="1"/>
    <col min="17" max="17" width="16" style="10" customWidth="1"/>
    <col min="18" max="18" width="12.5546875" style="10" bestFit="1" customWidth="1"/>
    <col min="19" max="19" width="9.109375" style="10"/>
    <col min="20" max="20" width="16" style="10" customWidth="1"/>
    <col min="21" max="21" width="10" style="10" bestFit="1" customWidth="1"/>
    <col min="22" max="16384" width="9.109375" style="10"/>
  </cols>
  <sheetData>
    <row r="1" spans="1:20" x14ac:dyDescent="0.3">
      <c r="O1" s="16" t="s">
        <v>76</v>
      </c>
      <c r="P1" s="16"/>
      <c r="Q1" s="16"/>
    </row>
    <row r="2" spans="1:20" ht="66" customHeight="1" x14ac:dyDescent="0.3">
      <c r="O2" s="195" t="s">
        <v>25</v>
      </c>
      <c r="P2" s="195"/>
      <c r="Q2" s="195"/>
    </row>
    <row r="3" spans="1:20" ht="62.25" customHeight="1" x14ac:dyDescent="0.3">
      <c r="D3" s="204" t="s">
        <v>77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5" spans="1:20" ht="25.5" customHeight="1" x14ac:dyDescent="0.3">
      <c r="A5" s="177" t="s">
        <v>0</v>
      </c>
      <c r="B5" s="205" t="s">
        <v>1</v>
      </c>
      <c r="C5" s="208" t="s">
        <v>75</v>
      </c>
      <c r="D5" s="210" t="s">
        <v>71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183" t="s">
        <v>72</v>
      </c>
      <c r="P5" s="184"/>
      <c r="Q5" s="184"/>
      <c r="R5" s="185"/>
    </row>
    <row r="6" spans="1:20" ht="153" x14ac:dyDescent="0.3">
      <c r="A6" s="178"/>
      <c r="B6" s="206"/>
      <c r="C6" s="209"/>
      <c r="D6" s="94" t="s">
        <v>59</v>
      </c>
      <c r="E6" s="212" t="s">
        <v>60</v>
      </c>
      <c r="F6" s="213"/>
      <c r="G6" s="212" t="s">
        <v>61</v>
      </c>
      <c r="H6" s="213"/>
      <c r="I6" s="212" t="s">
        <v>62</v>
      </c>
      <c r="J6" s="213"/>
      <c r="K6" s="212" t="s">
        <v>63</v>
      </c>
      <c r="L6" s="213"/>
      <c r="M6" s="212" t="s">
        <v>64</v>
      </c>
      <c r="N6" s="213"/>
      <c r="O6" s="90" t="s">
        <v>65</v>
      </c>
      <c r="P6" s="90" t="s">
        <v>66</v>
      </c>
      <c r="Q6" s="90" t="s">
        <v>73</v>
      </c>
      <c r="R6" s="70" t="s">
        <v>94</v>
      </c>
    </row>
    <row r="7" spans="1:20" x14ac:dyDescent="0.3">
      <c r="A7" s="178"/>
      <c r="B7" s="207"/>
      <c r="C7" s="6" t="s">
        <v>67</v>
      </c>
      <c r="D7" s="7" t="s">
        <v>67</v>
      </c>
      <c r="E7" s="4" t="s">
        <v>68</v>
      </c>
      <c r="F7" s="93" t="s">
        <v>67</v>
      </c>
      <c r="G7" s="93" t="s">
        <v>69</v>
      </c>
      <c r="H7" s="93" t="s">
        <v>67</v>
      </c>
      <c r="I7" s="7" t="s">
        <v>69</v>
      </c>
      <c r="J7" s="7" t="s">
        <v>67</v>
      </c>
      <c r="K7" s="93" t="s">
        <v>69</v>
      </c>
      <c r="L7" s="93" t="s">
        <v>67</v>
      </c>
      <c r="M7" s="93" t="s">
        <v>70</v>
      </c>
      <c r="N7" s="93" t="s">
        <v>67</v>
      </c>
      <c r="O7" s="7" t="s">
        <v>67</v>
      </c>
      <c r="P7" s="7" t="s">
        <v>67</v>
      </c>
      <c r="Q7" s="7" t="s">
        <v>67</v>
      </c>
      <c r="R7" s="7" t="s">
        <v>67</v>
      </c>
    </row>
    <row r="8" spans="1:20" ht="15" x14ac:dyDescent="0.25">
      <c r="A8" s="25">
        <v>1</v>
      </c>
      <c r="B8" s="14">
        <v>2</v>
      </c>
      <c r="C8" s="13">
        <v>3</v>
      </c>
      <c r="D8" s="14">
        <v>4</v>
      </c>
      <c r="E8" s="13">
        <v>5</v>
      </c>
      <c r="F8" s="14">
        <v>6</v>
      </c>
      <c r="G8" s="13">
        <v>7</v>
      </c>
      <c r="H8" s="14">
        <v>8</v>
      </c>
      <c r="I8" s="13">
        <v>9</v>
      </c>
      <c r="J8" s="14">
        <v>10</v>
      </c>
      <c r="K8" s="13">
        <v>11</v>
      </c>
      <c r="L8" s="14">
        <v>12</v>
      </c>
      <c r="M8" s="13">
        <v>13</v>
      </c>
      <c r="N8" s="14">
        <v>14</v>
      </c>
      <c r="O8" s="13">
        <v>15</v>
      </c>
      <c r="P8" s="14">
        <v>16</v>
      </c>
      <c r="Q8" s="13">
        <v>17</v>
      </c>
      <c r="R8" s="14">
        <v>18</v>
      </c>
    </row>
    <row r="9" spans="1:20" ht="29.25" customHeight="1" x14ac:dyDescent="0.3">
      <c r="A9" s="217" t="s">
        <v>107</v>
      </c>
      <c r="B9" s="218"/>
      <c r="C9" s="9">
        <f>C11+C16+C22</f>
        <v>379064.62</v>
      </c>
      <c r="D9" s="9">
        <f t="shared" ref="D9:R9" si="0">D11+D16+D22</f>
        <v>330447.81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586.1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41027</v>
      </c>
      <c r="P9" s="9">
        <f t="shared" si="0"/>
        <v>0</v>
      </c>
      <c r="Q9" s="9">
        <f t="shared" si="0"/>
        <v>7589.81</v>
      </c>
      <c r="R9" s="9">
        <f t="shared" si="0"/>
        <v>0</v>
      </c>
      <c r="T9" s="26"/>
    </row>
    <row r="10" spans="1:20" x14ac:dyDescent="0.3">
      <c r="A10" s="214" t="s">
        <v>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15"/>
    </row>
    <row r="11" spans="1:20" x14ac:dyDescent="0.3">
      <c r="A11" s="219" t="s">
        <v>10</v>
      </c>
      <c r="B11" s="219"/>
      <c r="C11" s="67">
        <f>C13</f>
        <v>46153.85</v>
      </c>
      <c r="D11" s="67">
        <f t="shared" ref="D11:R11" si="1">D13</f>
        <v>46153.85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 t="shared" si="1"/>
        <v>0</v>
      </c>
      <c r="I11" s="67">
        <f t="shared" si="1"/>
        <v>0</v>
      </c>
      <c r="J11" s="67">
        <f t="shared" si="1"/>
        <v>0</v>
      </c>
      <c r="K11" s="67">
        <f t="shared" si="1"/>
        <v>0</v>
      </c>
      <c r="L11" s="67">
        <f t="shared" si="1"/>
        <v>0</v>
      </c>
      <c r="M11" s="67">
        <f t="shared" si="1"/>
        <v>0</v>
      </c>
      <c r="N11" s="67">
        <f t="shared" si="1"/>
        <v>0</v>
      </c>
      <c r="O11" s="67">
        <f t="shared" si="1"/>
        <v>0</v>
      </c>
      <c r="P11" s="67">
        <f t="shared" si="1"/>
        <v>0</v>
      </c>
      <c r="Q11" s="67">
        <f t="shared" si="1"/>
        <v>0</v>
      </c>
      <c r="R11" s="67">
        <f t="shared" si="1"/>
        <v>0</v>
      </c>
    </row>
    <row r="12" spans="1:20" x14ac:dyDescent="0.3">
      <c r="A12" s="215" t="s">
        <v>103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15"/>
    </row>
    <row r="13" spans="1:20" ht="39" customHeight="1" x14ac:dyDescent="0.3">
      <c r="A13" s="216" t="s">
        <v>14</v>
      </c>
      <c r="B13" s="216"/>
      <c r="C13" s="5">
        <f t="shared" ref="C13:R13" si="2">SUM(C14:C14)</f>
        <v>46153.85</v>
      </c>
      <c r="D13" s="5">
        <f t="shared" si="2"/>
        <v>46153.85</v>
      </c>
      <c r="E13" s="17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</row>
    <row r="14" spans="1:20" ht="27" x14ac:dyDescent="0.3">
      <c r="A14" s="18">
        <v>1</v>
      </c>
      <c r="B14" s="22" t="s">
        <v>15</v>
      </c>
      <c r="C14" s="118">
        <f>D14</f>
        <v>46153.85</v>
      </c>
      <c r="D14" s="23">
        <v>46153.85</v>
      </c>
      <c r="E14" s="24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</row>
    <row r="15" spans="1:20" x14ac:dyDescent="0.3">
      <c r="A15" s="214" t="s">
        <v>16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15"/>
    </row>
    <row r="16" spans="1:20" x14ac:dyDescent="0.3">
      <c r="A16" s="161" t="s">
        <v>17</v>
      </c>
      <c r="B16" s="161"/>
      <c r="C16" s="116">
        <f>C18</f>
        <v>117950.08</v>
      </c>
      <c r="D16" s="116">
        <f t="shared" ref="D16:R16" si="3">D18</f>
        <v>76923.08</v>
      </c>
      <c r="E16" s="116">
        <f t="shared" si="3"/>
        <v>0</v>
      </c>
      <c r="F16" s="116">
        <f t="shared" si="3"/>
        <v>0</v>
      </c>
      <c r="G16" s="116">
        <f t="shared" si="3"/>
        <v>0</v>
      </c>
      <c r="H16" s="116">
        <f t="shared" si="3"/>
        <v>0</v>
      </c>
      <c r="I16" s="116">
        <f t="shared" si="3"/>
        <v>0</v>
      </c>
      <c r="J16" s="116">
        <f t="shared" si="3"/>
        <v>0</v>
      </c>
      <c r="K16" s="116">
        <f t="shared" si="3"/>
        <v>586.1</v>
      </c>
      <c r="L16" s="116">
        <f t="shared" si="3"/>
        <v>0</v>
      </c>
      <c r="M16" s="116">
        <f t="shared" si="3"/>
        <v>0</v>
      </c>
      <c r="N16" s="116">
        <f t="shared" si="3"/>
        <v>0</v>
      </c>
      <c r="O16" s="116">
        <f t="shared" si="3"/>
        <v>41027</v>
      </c>
      <c r="P16" s="116">
        <f t="shared" si="3"/>
        <v>0</v>
      </c>
      <c r="Q16" s="116">
        <f t="shared" si="3"/>
        <v>0</v>
      </c>
      <c r="R16" s="116">
        <f t="shared" si="3"/>
        <v>0</v>
      </c>
    </row>
    <row r="17" spans="1:18" x14ac:dyDescent="0.3">
      <c r="A17" s="215" t="s">
        <v>103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15"/>
    </row>
    <row r="18" spans="1:18" ht="42.75" customHeight="1" x14ac:dyDescent="0.3">
      <c r="A18" s="156" t="s">
        <v>14</v>
      </c>
      <c r="B18" s="157"/>
      <c r="C18" s="119">
        <f>C19+C20</f>
        <v>117950.08</v>
      </c>
      <c r="D18" s="116">
        <f t="shared" ref="D18:R18" si="4">D19+D20</f>
        <v>76923.08</v>
      </c>
      <c r="E18" s="116">
        <f t="shared" si="4"/>
        <v>0</v>
      </c>
      <c r="F18" s="116">
        <f t="shared" si="4"/>
        <v>0</v>
      </c>
      <c r="G18" s="116">
        <f t="shared" si="4"/>
        <v>0</v>
      </c>
      <c r="H18" s="116">
        <f t="shared" si="4"/>
        <v>0</v>
      </c>
      <c r="I18" s="116">
        <f t="shared" si="4"/>
        <v>0</v>
      </c>
      <c r="J18" s="116">
        <f t="shared" si="4"/>
        <v>0</v>
      </c>
      <c r="K18" s="116">
        <f t="shared" si="4"/>
        <v>586.1</v>
      </c>
      <c r="L18" s="116">
        <f t="shared" si="4"/>
        <v>0</v>
      </c>
      <c r="M18" s="116">
        <f t="shared" si="4"/>
        <v>0</v>
      </c>
      <c r="N18" s="116">
        <f t="shared" si="4"/>
        <v>0</v>
      </c>
      <c r="O18" s="116">
        <f t="shared" si="4"/>
        <v>41027</v>
      </c>
      <c r="P18" s="116">
        <f t="shared" si="4"/>
        <v>0</v>
      </c>
      <c r="Q18" s="116">
        <f t="shared" si="4"/>
        <v>0</v>
      </c>
      <c r="R18" s="116">
        <f t="shared" si="4"/>
        <v>0</v>
      </c>
    </row>
    <row r="19" spans="1:18" ht="27.75" customHeight="1" x14ac:dyDescent="0.3">
      <c r="A19" s="18">
        <v>1</v>
      </c>
      <c r="B19" s="22" t="s">
        <v>23</v>
      </c>
      <c r="C19" s="23">
        <f>D19+Q19</f>
        <v>76923.08</v>
      </c>
      <c r="D19" s="23">
        <v>76923.08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</row>
    <row r="20" spans="1:18" ht="26.4" x14ac:dyDescent="0.3">
      <c r="A20" s="18">
        <v>2</v>
      </c>
      <c r="B20" s="1" t="s">
        <v>101</v>
      </c>
      <c r="C20" s="23">
        <v>41027</v>
      </c>
      <c r="D20" s="23">
        <v>0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586.1</v>
      </c>
      <c r="L20" s="20">
        <v>0</v>
      </c>
      <c r="M20" s="20">
        <v>0</v>
      </c>
      <c r="N20" s="20">
        <v>0</v>
      </c>
      <c r="O20" s="20">
        <v>41027</v>
      </c>
      <c r="P20" s="20">
        <v>0</v>
      </c>
      <c r="Q20" s="20">
        <v>0</v>
      </c>
      <c r="R20" s="20">
        <v>0</v>
      </c>
    </row>
    <row r="21" spans="1:18" x14ac:dyDescent="0.3">
      <c r="A21" s="214" t="s">
        <v>19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15"/>
    </row>
    <row r="22" spans="1:18" x14ac:dyDescent="0.3">
      <c r="A22" s="161" t="s">
        <v>20</v>
      </c>
      <c r="B22" s="161"/>
      <c r="C22" s="116">
        <f>C24</f>
        <v>214960.69</v>
      </c>
      <c r="D22" s="116">
        <f t="shared" ref="D22:R22" si="5">D24</f>
        <v>207370.88</v>
      </c>
      <c r="E22" s="116">
        <f t="shared" si="5"/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7589.81</v>
      </c>
      <c r="R22" s="116">
        <f t="shared" si="5"/>
        <v>0</v>
      </c>
    </row>
    <row r="23" spans="1:18" x14ac:dyDescent="0.3">
      <c r="A23" s="215" t="s">
        <v>103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15"/>
    </row>
    <row r="24" spans="1:18" ht="39" customHeight="1" x14ac:dyDescent="0.3">
      <c r="A24" s="156" t="s">
        <v>14</v>
      </c>
      <c r="B24" s="157"/>
      <c r="C24" s="119">
        <v>214960.69</v>
      </c>
      <c r="D24" s="116">
        <f>D25+D26</f>
        <v>207370.88</v>
      </c>
      <c r="E24" s="116">
        <f>E25+E26</f>
        <v>0</v>
      </c>
      <c r="F24" s="116">
        <f>F25+F26</f>
        <v>0</v>
      </c>
      <c r="G24" s="116">
        <f>G25+G26</f>
        <v>0</v>
      </c>
      <c r="H24" s="116">
        <f>H25+H26</f>
        <v>0</v>
      </c>
      <c r="I24" s="116">
        <f>I25+I26</f>
        <v>0</v>
      </c>
      <c r="J24" s="116">
        <f>J25+J26</f>
        <v>0</v>
      </c>
      <c r="K24" s="116">
        <v>0</v>
      </c>
      <c r="L24" s="116">
        <f>L25+L26</f>
        <v>0</v>
      </c>
      <c r="M24" s="116">
        <f>M25+M26</f>
        <v>0</v>
      </c>
      <c r="N24" s="116">
        <f>N25+N26</f>
        <v>0</v>
      </c>
      <c r="O24" s="116">
        <v>0</v>
      </c>
      <c r="P24" s="116">
        <f>P25+P26</f>
        <v>0</v>
      </c>
      <c r="Q24" s="116">
        <f>Q25+Q26</f>
        <v>7589.81</v>
      </c>
      <c r="R24" s="116">
        <f>R25+R26</f>
        <v>0</v>
      </c>
    </row>
    <row r="25" spans="1:18" ht="26.25" customHeight="1" x14ac:dyDescent="0.3">
      <c r="A25" s="105">
        <v>1</v>
      </c>
      <c r="B25" s="22" t="s">
        <v>22</v>
      </c>
      <c r="C25" s="23">
        <f>D25+Q25</f>
        <v>171783.61</v>
      </c>
      <c r="D25" s="23">
        <v>164193.79999999999</v>
      </c>
      <c r="E25" s="19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7589.81</v>
      </c>
      <c r="R25" s="20">
        <v>0</v>
      </c>
    </row>
    <row r="26" spans="1:18" ht="27" x14ac:dyDescent="0.3">
      <c r="A26" s="143">
        <v>2</v>
      </c>
      <c r="B26" s="22" t="s">
        <v>110</v>
      </c>
      <c r="C26" s="144">
        <v>43177.08</v>
      </c>
      <c r="D26" s="23">
        <v>43177.08</v>
      </c>
      <c r="E26" s="145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</row>
  </sheetData>
  <mergeCells count="25">
    <mergeCell ref="A23:Q23"/>
    <mergeCell ref="A24:B24"/>
    <mergeCell ref="A21:Q21"/>
    <mergeCell ref="A22:B22"/>
    <mergeCell ref="A17:Q17"/>
    <mergeCell ref="A18:B18"/>
    <mergeCell ref="A15:Q15"/>
    <mergeCell ref="A16:B16"/>
    <mergeCell ref="A12:Q12"/>
    <mergeCell ref="A13:B13"/>
    <mergeCell ref="A9:B9"/>
    <mergeCell ref="A10:Q10"/>
    <mergeCell ref="A11:B11"/>
    <mergeCell ref="D3:O3"/>
    <mergeCell ref="O2:Q2"/>
    <mergeCell ref="A5:A7"/>
    <mergeCell ref="B5:B7"/>
    <mergeCell ref="C5:C6"/>
    <mergeCell ref="D5:N5"/>
    <mergeCell ref="E6:F6"/>
    <mergeCell ref="G6:H6"/>
    <mergeCell ref="I6:J6"/>
    <mergeCell ref="K6:L6"/>
    <mergeCell ref="M6:N6"/>
    <mergeCell ref="O5:R5"/>
  </mergeCells>
  <pageMargins left="0.11811023622047245" right="0.19685039370078741" top="0.15748031496062992" bottom="0.15748031496062992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topLeftCell="B22" zoomScaleNormal="100" zoomScaleSheetLayoutView="100" workbookViewId="0">
      <selection activeCell="C25" sqref="C25"/>
    </sheetView>
  </sheetViews>
  <sheetFormatPr defaultColWidth="9.109375" defaultRowHeight="14.4" x14ac:dyDescent="0.3"/>
  <cols>
    <col min="1" max="1" width="5" style="66" customWidth="1"/>
    <col min="2" max="2" width="19.33203125" style="10" customWidth="1"/>
    <col min="3" max="3" width="15.44140625" style="10" customWidth="1"/>
    <col min="4" max="4" width="14" style="10" customWidth="1"/>
    <col min="5" max="5" width="14.109375" style="10" customWidth="1"/>
    <col min="6" max="6" width="13.5546875" style="10" customWidth="1"/>
    <col min="7" max="7" width="13" style="10" customWidth="1"/>
    <col min="8" max="8" width="14.109375" style="10" customWidth="1"/>
    <col min="9" max="9" width="14.88671875" style="10" customWidth="1"/>
    <col min="10" max="10" width="11.88671875" style="10" customWidth="1"/>
    <col min="11" max="11" width="12.44140625" style="10" customWidth="1"/>
    <col min="12" max="12" width="13.88671875" style="10" customWidth="1"/>
    <col min="13" max="13" width="12.44140625" style="10" customWidth="1"/>
    <col min="14" max="14" width="12.88671875" style="10" customWidth="1"/>
    <col min="15" max="15" width="11.44140625" style="10" bestFit="1" customWidth="1"/>
    <col min="16" max="16" width="12.44140625" style="10" bestFit="1" customWidth="1"/>
    <col min="17" max="17" width="9.109375" style="10"/>
    <col min="18" max="18" width="11.44140625" style="10" bestFit="1" customWidth="1"/>
    <col min="19" max="16384" width="9.109375" style="10"/>
  </cols>
  <sheetData>
    <row r="1" spans="1:18" x14ac:dyDescent="0.3">
      <c r="K1" s="16" t="s">
        <v>90</v>
      </c>
      <c r="L1" s="16"/>
      <c r="M1" s="16"/>
      <c r="N1" s="16"/>
    </row>
    <row r="2" spans="1:18" ht="66.75" customHeight="1" x14ac:dyDescent="0.3">
      <c r="K2" s="195" t="s">
        <v>25</v>
      </c>
      <c r="L2" s="195"/>
      <c r="M2" s="195"/>
      <c r="N2" s="195"/>
    </row>
    <row r="3" spans="1:18" ht="95.25" customHeight="1" x14ac:dyDescent="0.3">
      <c r="C3" s="204" t="s">
        <v>91</v>
      </c>
      <c r="D3" s="204"/>
      <c r="E3" s="204"/>
      <c r="F3" s="204"/>
      <c r="G3" s="204"/>
      <c r="H3" s="204"/>
      <c r="I3" s="204"/>
      <c r="J3" s="204"/>
      <c r="K3" s="204"/>
      <c r="L3" s="92"/>
    </row>
    <row r="5" spans="1:18" ht="31.5" customHeight="1" x14ac:dyDescent="0.3">
      <c r="A5" s="177" t="s">
        <v>0</v>
      </c>
      <c r="B5" s="228" t="s">
        <v>1</v>
      </c>
      <c r="C5" s="210" t="s">
        <v>80</v>
      </c>
      <c r="D5" s="210"/>
      <c r="E5" s="210"/>
      <c r="F5" s="210"/>
      <c r="G5" s="210"/>
      <c r="H5" s="210"/>
      <c r="I5" s="210"/>
      <c r="J5" s="231" t="s">
        <v>89</v>
      </c>
      <c r="K5" s="231"/>
      <c r="L5" s="231"/>
      <c r="M5" s="231"/>
      <c r="N5" s="231"/>
    </row>
    <row r="6" spans="1:18" ht="15" customHeight="1" x14ac:dyDescent="0.3">
      <c r="A6" s="177"/>
      <c r="B6" s="229"/>
      <c r="C6" s="190" t="s">
        <v>81</v>
      </c>
      <c r="D6" s="183" t="s">
        <v>88</v>
      </c>
      <c r="E6" s="184"/>
      <c r="F6" s="184"/>
      <c r="G6" s="184"/>
      <c r="H6" s="184"/>
      <c r="I6" s="185"/>
      <c r="J6" s="172" t="s">
        <v>81</v>
      </c>
      <c r="K6" s="183" t="s">
        <v>88</v>
      </c>
      <c r="L6" s="184"/>
      <c r="M6" s="184"/>
      <c r="N6" s="185"/>
    </row>
    <row r="7" spans="1:18" ht="82.5" customHeight="1" x14ac:dyDescent="0.3">
      <c r="A7" s="177"/>
      <c r="B7" s="229"/>
      <c r="C7" s="191"/>
      <c r="D7" s="90" t="s">
        <v>82</v>
      </c>
      <c r="E7" s="90" t="s">
        <v>83</v>
      </c>
      <c r="F7" s="90" t="s">
        <v>84</v>
      </c>
      <c r="G7" s="90" t="s">
        <v>85</v>
      </c>
      <c r="H7" s="90" t="s">
        <v>86</v>
      </c>
      <c r="I7" s="90" t="s">
        <v>87</v>
      </c>
      <c r="J7" s="174"/>
      <c r="K7" s="90" t="s">
        <v>82</v>
      </c>
      <c r="L7" s="90" t="s">
        <v>83</v>
      </c>
      <c r="M7" s="90" t="s">
        <v>84</v>
      </c>
      <c r="N7" s="90" t="s">
        <v>86</v>
      </c>
    </row>
    <row r="8" spans="1:18" x14ac:dyDescent="0.3">
      <c r="A8" s="177"/>
      <c r="B8" s="230"/>
      <c r="C8" s="6" t="s">
        <v>67</v>
      </c>
      <c r="D8" s="93" t="s">
        <v>67</v>
      </c>
      <c r="E8" s="93" t="s">
        <v>67</v>
      </c>
      <c r="F8" s="93" t="s">
        <v>67</v>
      </c>
      <c r="G8" s="93" t="s">
        <v>67</v>
      </c>
      <c r="H8" s="93" t="s">
        <v>67</v>
      </c>
      <c r="I8" s="93" t="s">
        <v>67</v>
      </c>
      <c r="J8" s="93" t="s">
        <v>67</v>
      </c>
      <c r="K8" s="93" t="s">
        <v>67</v>
      </c>
      <c r="L8" s="93" t="s">
        <v>67</v>
      </c>
      <c r="M8" s="93" t="s">
        <v>67</v>
      </c>
      <c r="N8" s="93" t="s">
        <v>67</v>
      </c>
    </row>
    <row r="9" spans="1:18" ht="15" x14ac:dyDescent="0.25">
      <c r="A9" s="12">
        <v>1</v>
      </c>
      <c r="B9" s="8">
        <v>2</v>
      </c>
      <c r="C9" s="12">
        <v>3</v>
      </c>
      <c r="D9" s="8">
        <v>4</v>
      </c>
      <c r="E9" s="12">
        <v>5</v>
      </c>
      <c r="F9" s="8">
        <v>6</v>
      </c>
      <c r="G9" s="12">
        <v>7</v>
      </c>
      <c r="H9" s="8">
        <v>8</v>
      </c>
      <c r="I9" s="12">
        <v>9</v>
      </c>
      <c r="J9" s="8">
        <v>10</v>
      </c>
      <c r="K9" s="12">
        <v>11</v>
      </c>
      <c r="L9" s="8">
        <v>12</v>
      </c>
      <c r="M9" s="12">
        <v>13</v>
      </c>
      <c r="N9" s="8">
        <v>14</v>
      </c>
    </row>
    <row r="10" spans="1:18" ht="29.25" customHeight="1" x14ac:dyDescent="0.3">
      <c r="A10" s="217" t="s">
        <v>107</v>
      </c>
      <c r="B10" s="218"/>
      <c r="C10" s="9">
        <f>C12+C17+C23</f>
        <v>330447.11</v>
      </c>
      <c r="D10" s="9">
        <f t="shared" ref="D10:N10" si="0">D12+D17+D23</f>
        <v>172446.25</v>
      </c>
      <c r="E10" s="9">
        <f t="shared" si="0"/>
        <v>0</v>
      </c>
      <c r="F10" s="9">
        <f t="shared" si="0"/>
        <v>67731.41</v>
      </c>
      <c r="G10" s="9">
        <f t="shared" si="0"/>
        <v>63885.26</v>
      </c>
      <c r="H10" s="9">
        <f t="shared" si="0"/>
        <v>26384.190000000002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7589.81</v>
      </c>
      <c r="N10" s="9">
        <f t="shared" si="0"/>
        <v>0</v>
      </c>
      <c r="P10" s="26"/>
      <c r="R10" s="26"/>
    </row>
    <row r="11" spans="1:18" x14ac:dyDescent="0.3">
      <c r="A11" s="220" t="s">
        <v>9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</row>
    <row r="12" spans="1:18" x14ac:dyDescent="0.3">
      <c r="A12" s="223" t="s">
        <v>10</v>
      </c>
      <c r="B12" s="224"/>
      <c r="C12" s="67">
        <f>C14</f>
        <v>46153.85</v>
      </c>
      <c r="D12" s="67">
        <f t="shared" ref="D12:N12" si="1">D14</f>
        <v>46153.85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0</v>
      </c>
      <c r="N12" s="67">
        <f t="shared" si="1"/>
        <v>0</v>
      </c>
    </row>
    <row r="13" spans="1:18" x14ac:dyDescent="0.3">
      <c r="A13" s="215" t="s">
        <v>100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</row>
    <row r="14" spans="1:18" ht="43.5" customHeight="1" x14ac:dyDescent="0.3">
      <c r="A14" s="216" t="s">
        <v>14</v>
      </c>
      <c r="B14" s="216"/>
      <c r="C14" s="5">
        <f t="shared" ref="C14:N14" si="2">SUM(C15:C15)</f>
        <v>46153.85</v>
      </c>
      <c r="D14" s="5">
        <f t="shared" si="2"/>
        <v>46153.85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</row>
    <row r="15" spans="1:18" ht="27" x14ac:dyDescent="0.3">
      <c r="A15" s="18">
        <v>1</v>
      </c>
      <c r="B15" s="22" t="s">
        <v>15</v>
      </c>
      <c r="C15" s="23">
        <f>SUM(D15:I15)</f>
        <v>46153.85</v>
      </c>
      <c r="D15" s="23">
        <v>46153.85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">
        <v>0</v>
      </c>
      <c r="N15" s="2">
        <v>0</v>
      </c>
    </row>
    <row r="16" spans="1:18" x14ac:dyDescent="0.3">
      <c r="A16" s="225" t="s">
        <v>16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</row>
    <row r="17" spans="1:14" x14ac:dyDescent="0.3">
      <c r="A17" s="161" t="s">
        <v>17</v>
      </c>
      <c r="B17" s="161"/>
      <c r="C17" s="5">
        <f>C19</f>
        <v>76923.079999999987</v>
      </c>
      <c r="D17" s="5">
        <f t="shared" ref="D17:N17" si="3">D19</f>
        <v>34615.379999999997</v>
      </c>
      <c r="E17" s="5">
        <f t="shared" si="3"/>
        <v>0</v>
      </c>
      <c r="F17" s="5">
        <f t="shared" si="3"/>
        <v>19230.77</v>
      </c>
      <c r="G17" s="5">
        <f t="shared" si="3"/>
        <v>15384.62</v>
      </c>
      <c r="H17" s="5">
        <f t="shared" si="3"/>
        <v>7692.31</v>
      </c>
      <c r="I17" s="5">
        <f t="shared" si="3"/>
        <v>0</v>
      </c>
      <c r="J17" s="5">
        <f t="shared" si="3"/>
        <v>0</v>
      </c>
      <c r="K17" s="5">
        <f t="shared" si="3"/>
        <v>0</v>
      </c>
      <c r="L17" s="5">
        <f t="shared" si="3"/>
        <v>0</v>
      </c>
      <c r="M17" s="5">
        <f t="shared" si="3"/>
        <v>0</v>
      </c>
      <c r="N17" s="5">
        <f t="shared" si="3"/>
        <v>0</v>
      </c>
    </row>
    <row r="18" spans="1:14" x14ac:dyDescent="0.3">
      <c r="A18" s="215" t="s">
        <v>100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1:14" ht="39.75" customHeight="1" x14ac:dyDescent="0.3">
      <c r="A19" s="222" t="s">
        <v>14</v>
      </c>
      <c r="B19" s="222"/>
      <c r="C19" s="100">
        <f>SUM(D19:I19)</f>
        <v>76923.079999999987</v>
      </c>
      <c r="D19" s="100">
        <v>34615.379999999997</v>
      </c>
      <c r="E19" s="100">
        <v>0</v>
      </c>
      <c r="F19" s="100">
        <v>19230.77</v>
      </c>
      <c r="G19" s="100">
        <v>15384.62</v>
      </c>
      <c r="H19" s="100">
        <v>7692.31</v>
      </c>
      <c r="I19" s="100">
        <v>0</v>
      </c>
      <c r="J19" s="100">
        <f>J20</f>
        <v>0</v>
      </c>
      <c r="K19" s="100">
        <f t="shared" ref="K19:N19" si="4">K20</f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</row>
    <row r="20" spans="1:14" ht="27.75" customHeight="1" x14ac:dyDescent="0.3">
      <c r="A20" s="18">
        <v>1</v>
      </c>
      <c r="B20" s="22" t="s">
        <v>23</v>
      </c>
      <c r="C20" s="23">
        <f>SUM(D20:I20)</f>
        <v>76923.079999999987</v>
      </c>
      <c r="D20" s="23">
        <v>34615.379999999997</v>
      </c>
      <c r="E20" s="23">
        <v>0</v>
      </c>
      <c r="F20" s="23">
        <v>19230.77</v>
      </c>
      <c r="G20" s="23">
        <v>15384.62</v>
      </c>
      <c r="H20" s="23">
        <v>7692.31</v>
      </c>
      <c r="I20" s="23">
        <v>0</v>
      </c>
      <c r="J20" s="23">
        <f>M20</f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27" x14ac:dyDescent="0.3">
      <c r="A21" s="18">
        <v>2</v>
      </c>
      <c r="B21" s="22" t="s">
        <v>101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x14ac:dyDescent="0.3">
      <c r="A22" s="220" t="s">
        <v>19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</row>
    <row r="23" spans="1:14" x14ac:dyDescent="0.3">
      <c r="A23" s="149" t="s">
        <v>20</v>
      </c>
      <c r="B23" s="150"/>
      <c r="C23" s="9">
        <f>C25</f>
        <v>207370.18</v>
      </c>
      <c r="D23" s="9">
        <f t="shared" ref="D23:N23" si="5">D25</f>
        <v>91677.02</v>
      </c>
      <c r="E23" s="9">
        <f t="shared" si="5"/>
        <v>0</v>
      </c>
      <c r="F23" s="9">
        <f t="shared" si="5"/>
        <v>48500.639999999999</v>
      </c>
      <c r="G23" s="9">
        <f t="shared" si="5"/>
        <v>48500.639999999999</v>
      </c>
      <c r="H23" s="9">
        <f t="shared" si="5"/>
        <v>18691.88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7589.81</v>
      </c>
      <c r="N23" s="9">
        <f t="shared" si="5"/>
        <v>0</v>
      </c>
    </row>
    <row r="24" spans="1:14" x14ac:dyDescent="0.3">
      <c r="A24" s="215" t="s">
        <v>100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</row>
    <row r="25" spans="1:14" ht="39.75" customHeight="1" x14ac:dyDescent="0.3">
      <c r="A25" s="222" t="s">
        <v>14</v>
      </c>
      <c r="B25" s="222"/>
      <c r="C25" s="100">
        <f>SUM(D25:I25)</f>
        <v>207370.18</v>
      </c>
      <c r="D25" s="100">
        <v>91677.02</v>
      </c>
      <c r="E25" s="100">
        <v>0</v>
      </c>
      <c r="F25" s="100">
        <v>48500.639999999999</v>
      </c>
      <c r="G25" s="100">
        <v>48500.639999999999</v>
      </c>
      <c r="H25" s="100">
        <v>18691.88</v>
      </c>
      <c r="I25" s="100">
        <v>0</v>
      </c>
      <c r="J25" s="100">
        <f>J26</f>
        <v>0</v>
      </c>
      <c r="K25" s="100">
        <f t="shared" ref="K25:N25" si="6">K26</f>
        <v>0</v>
      </c>
      <c r="L25" s="100">
        <f t="shared" si="6"/>
        <v>0</v>
      </c>
      <c r="M25" s="100">
        <f t="shared" si="6"/>
        <v>7589.81</v>
      </c>
      <c r="N25" s="100">
        <f t="shared" si="6"/>
        <v>0</v>
      </c>
    </row>
    <row r="26" spans="1:14" ht="27" customHeight="1" x14ac:dyDescent="0.3">
      <c r="A26" s="105">
        <v>1</v>
      </c>
      <c r="B26" s="22" t="s">
        <v>22</v>
      </c>
      <c r="C26" s="23">
        <f>SUM(D26:I26)</f>
        <v>164193.1</v>
      </c>
      <c r="D26" s="23">
        <v>48499.94</v>
      </c>
      <c r="E26" s="23">
        <v>0</v>
      </c>
      <c r="F26" s="23">
        <v>48500.639999999999</v>
      </c>
      <c r="G26" s="23">
        <v>48500.639999999999</v>
      </c>
      <c r="H26" s="23">
        <v>18691.88</v>
      </c>
      <c r="I26" s="23">
        <v>0</v>
      </c>
      <c r="J26" s="23">
        <v>0</v>
      </c>
      <c r="K26" s="23">
        <v>0</v>
      </c>
      <c r="L26" s="23">
        <v>0</v>
      </c>
      <c r="M26" s="23">
        <v>7589.81</v>
      </c>
      <c r="N26" s="23">
        <v>0</v>
      </c>
    </row>
    <row r="27" spans="1:14" ht="27" x14ac:dyDescent="0.3">
      <c r="A27" s="142">
        <v>2</v>
      </c>
      <c r="B27" s="22" t="s">
        <v>110</v>
      </c>
      <c r="C27" s="23">
        <v>43177.08</v>
      </c>
      <c r="D27" s="23">
        <v>43177.08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</sheetData>
  <mergeCells count="23">
    <mergeCell ref="A24:N24"/>
    <mergeCell ref="A25:B25"/>
    <mergeCell ref="C3:K3"/>
    <mergeCell ref="C5:I5"/>
    <mergeCell ref="D6:I6"/>
    <mergeCell ref="C6:C7"/>
    <mergeCell ref="J6:J7"/>
    <mergeCell ref="K6:N6"/>
    <mergeCell ref="A12:B12"/>
    <mergeCell ref="A13:N13"/>
    <mergeCell ref="A14:B14"/>
    <mergeCell ref="A16:N16"/>
    <mergeCell ref="A17:B17"/>
    <mergeCell ref="A5:A8"/>
    <mergeCell ref="B5:B8"/>
    <mergeCell ref="J5:N5"/>
    <mergeCell ref="K2:N2"/>
    <mergeCell ref="A22:N22"/>
    <mergeCell ref="A23:B23"/>
    <mergeCell ref="A18:N18"/>
    <mergeCell ref="A19:B19"/>
    <mergeCell ref="A10:B10"/>
    <mergeCell ref="A11:N11"/>
  </mergeCells>
  <pageMargins left="0.19685039370078741" right="0.19685039370078741" top="0.35433070866141736" bottom="0.19685039370078741" header="0.31496062992125984" footer="0.31496062992125984"/>
  <pageSetup paperSize="9" scale="75" orientation="landscape" r:id="rId1"/>
  <ignoredErrors>
    <ignoredError sqref="C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view="pageBreakPreview" topLeftCell="A16" zoomScaleNormal="100" zoomScaleSheetLayoutView="100" workbookViewId="0">
      <selection activeCell="P19" sqref="P19"/>
    </sheetView>
  </sheetViews>
  <sheetFormatPr defaultColWidth="9.109375" defaultRowHeight="14.4" x14ac:dyDescent="0.3"/>
  <cols>
    <col min="1" max="1" width="4.6640625" style="66" customWidth="1"/>
    <col min="2" max="2" width="20.6640625" style="10" customWidth="1"/>
    <col min="3" max="3" width="14.44140625" style="10" customWidth="1"/>
    <col min="4" max="4" width="14.109375" style="10" customWidth="1"/>
    <col min="5" max="5" width="9.109375" style="10"/>
    <col min="6" max="6" width="13.33203125" style="10" customWidth="1"/>
    <col min="7" max="7" width="11" style="10" customWidth="1"/>
    <col min="8" max="8" width="14.109375" style="10" customWidth="1"/>
    <col min="9" max="9" width="9.109375" style="10"/>
    <col min="10" max="10" width="12.5546875" style="10" customWidth="1"/>
    <col min="11" max="11" width="10.44140625" style="10" customWidth="1"/>
    <col min="12" max="12" width="13.109375" style="10" customWidth="1"/>
    <col min="13" max="13" width="9.109375" style="10"/>
    <col min="14" max="14" width="14" style="10" customWidth="1"/>
    <col min="15" max="15" width="12.6640625" style="10" customWidth="1"/>
    <col min="16" max="16" width="12.88671875" style="10" customWidth="1"/>
    <col min="17" max="17" width="13.109375" style="10" customWidth="1"/>
    <col min="18" max="18" width="12.44140625" style="10" bestFit="1" customWidth="1"/>
    <col min="19" max="19" width="15" style="10" bestFit="1" customWidth="1"/>
    <col min="20" max="16384" width="9.109375" style="10"/>
  </cols>
  <sheetData>
    <row r="1" spans="1:19" x14ac:dyDescent="0.3">
      <c r="O1" s="68"/>
      <c r="P1" s="232" t="s">
        <v>78</v>
      </c>
      <c r="Q1" s="232"/>
      <c r="R1" s="232"/>
    </row>
    <row r="2" spans="1:19" ht="78.75" customHeight="1" x14ac:dyDescent="0.3">
      <c r="O2" s="69"/>
      <c r="P2" s="195" t="s">
        <v>25</v>
      </c>
      <c r="Q2" s="195"/>
      <c r="R2" s="195"/>
    </row>
    <row r="3" spans="1:19" ht="62.25" customHeight="1" x14ac:dyDescent="0.3">
      <c r="D3" s="204" t="s">
        <v>79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5" spans="1:19" ht="26.25" customHeight="1" x14ac:dyDescent="0.3">
      <c r="A5" s="177" t="s">
        <v>0</v>
      </c>
      <c r="B5" s="205" t="s">
        <v>1</v>
      </c>
      <c r="C5" s="208" t="s">
        <v>75</v>
      </c>
      <c r="D5" s="210" t="s">
        <v>71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183" t="s">
        <v>72</v>
      </c>
      <c r="P5" s="184"/>
      <c r="Q5" s="184"/>
      <c r="R5" s="185"/>
    </row>
    <row r="6" spans="1:19" ht="153" x14ac:dyDescent="0.3">
      <c r="A6" s="178"/>
      <c r="B6" s="206"/>
      <c r="C6" s="209"/>
      <c r="D6" s="94" t="s">
        <v>59</v>
      </c>
      <c r="E6" s="212" t="s">
        <v>60</v>
      </c>
      <c r="F6" s="213"/>
      <c r="G6" s="212" t="s">
        <v>61</v>
      </c>
      <c r="H6" s="213"/>
      <c r="I6" s="212" t="s">
        <v>62</v>
      </c>
      <c r="J6" s="213"/>
      <c r="K6" s="212" t="s">
        <v>63</v>
      </c>
      <c r="L6" s="213"/>
      <c r="M6" s="212" t="s">
        <v>64</v>
      </c>
      <c r="N6" s="213"/>
      <c r="O6" s="90" t="s">
        <v>65</v>
      </c>
      <c r="P6" s="90" t="s">
        <v>66</v>
      </c>
      <c r="Q6" s="90" t="s">
        <v>73</v>
      </c>
      <c r="R6" s="70" t="s">
        <v>94</v>
      </c>
    </row>
    <row r="7" spans="1:19" x14ac:dyDescent="0.3">
      <c r="A7" s="178"/>
      <c r="B7" s="207"/>
      <c r="C7" s="6" t="s">
        <v>67</v>
      </c>
      <c r="D7" s="7" t="s">
        <v>67</v>
      </c>
      <c r="E7" s="4" t="s">
        <v>68</v>
      </c>
      <c r="F7" s="93" t="s">
        <v>67</v>
      </c>
      <c r="G7" s="93" t="s">
        <v>69</v>
      </c>
      <c r="H7" s="93" t="s">
        <v>67</v>
      </c>
      <c r="I7" s="7" t="s">
        <v>69</v>
      </c>
      <c r="J7" s="7" t="s">
        <v>67</v>
      </c>
      <c r="K7" s="93" t="s">
        <v>69</v>
      </c>
      <c r="L7" s="93" t="s">
        <v>67</v>
      </c>
      <c r="M7" s="93" t="s">
        <v>70</v>
      </c>
      <c r="N7" s="93" t="s">
        <v>67</v>
      </c>
      <c r="O7" s="7" t="s">
        <v>67</v>
      </c>
      <c r="P7" s="7" t="s">
        <v>67</v>
      </c>
      <c r="Q7" s="7" t="s">
        <v>67</v>
      </c>
      <c r="R7" s="7" t="s">
        <v>67</v>
      </c>
    </row>
    <row r="8" spans="1:19" ht="15" x14ac:dyDescent="0.25">
      <c r="A8" s="13">
        <v>1</v>
      </c>
      <c r="B8" s="14">
        <v>2</v>
      </c>
      <c r="C8" s="13">
        <v>3</v>
      </c>
      <c r="D8" s="14">
        <v>4</v>
      </c>
      <c r="E8" s="13">
        <v>5</v>
      </c>
      <c r="F8" s="14">
        <v>6</v>
      </c>
      <c r="G8" s="13">
        <v>7</v>
      </c>
      <c r="H8" s="14">
        <v>8</v>
      </c>
      <c r="I8" s="13">
        <v>9</v>
      </c>
      <c r="J8" s="14">
        <v>10</v>
      </c>
      <c r="K8" s="13">
        <v>11</v>
      </c>
      <c r="L8" s="14">
        <v>12</v>
      </c>
      <c r="M8" s="13">
        <v>13</v>
      </c>
      <c r="N8" s="14">
        <v>14</v>
      </c>
      <c r="O8" s="13">
        <v>15</v>
      </c>
      <c r="P8" s="14">
        <v>16</v>
      </c>
      <c r="Q8" s="13">
        <v>17</v>
      </c>
      <c r="R8" s="14">
        <v>18</v>
      </c>
    </row>
    <row r="9" spans="1:19" ht="42" customHeight="1" x14ac:dyDescent="0.3">
      <c r="A9" s="217" t="s">
        <v>105</v>
      </c>
      <c r="B9" s="218"/>
      <c r="C9" s="9">
        <f>C11+C16</f>
        <v>4102598.07</v>
      </c>
      <c r="D9" s="9">
        <f t="shared" ref="D9:R9" si="0">D11+D16</f>
        <v>3076923.07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1025675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26"/>
    </row>
    <row r="10" spans="1:19" x14ac:dyDescent="0.3">
      <c r="A10" s="220" t="s">
        <v>9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33"/>
      <c r="R10" s="15"/>
    </row>
    <row r="11" spans="1:19" x14ac:dyDescent="0.3">
      <c r="A11" s="223" t="s">
        <v>10</v>
      </c>
      <c r="B11" s="224"/>
      <c r="C11" s="67">
        <v>1153846.1499999999</v>
      </c>
      <c r="D11" s="67">
        <v>1153846.1499999999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9" x14ac:dyDescent="0.3">
      <c r="A12" s="215" t="s">
        <v>103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15"/>
    </row>
    <row r="13" spans="1:19" ht="39" customHeight="1" x14ac:dyDescent="0.3">
      <c r="A13" s="216" t="s">
        <v>14</v>
      </c>
      <c r="B13" s="216"/>
      <c r="C13" s="120">
        <f t="shared" ref="C13:R13" si="1">SUM(C14:C14)</f>
        <v>1153846.1499999999</v>
      </c>
      <c r="D13" s="5">
        <f t="shared" si="1"/>
        <v>1153846.1499999999</v>
      </c>
      <c r="E13" s="17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</row>
    <row r="14" spans="1:19" ht="27" x14ac:dyDescent="0.3">
      <c r="A14" s="18">
        <v>1</v>
      </c>
      <c r="B14" s="22" t="s">
        <v>15</v>
      </c>
      <c r="C14" s="23">
        <f>D14</f>
        <v>1153846.1499999999</v>
      </c>
      <c r="D14" s="23">
        <v>1153846.1499999999</v>
      </c>
      <c r="E14" s="24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</row>
    <row r="15" spans="1:19" x14ac:dyDescent="0.3">
      <c r="A15" s="220" t="s">
        <v>19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33"/>
      <c r="R15" s="15"/>
    </row>
    <row r="16" spans="1:19" x14ac:dyDescent="0.3">
      <c r="A16" s="161" t="s">
        <v>20</v>
      </c>
      <c r="B16" s="161"/>
      <c r="C16" s="100">
        <f>C18</f>
        <v>2948751.92</v>
      </c>
      <c r="D16" s="100">
        <f t="shared" ref="D16:R16" si="2">D18</f>
        <v>1923076.92</v>
      </c>
      <c r="E16" s="100">
        <f t="shared" si="2"/>
        <v>0</v>
      </c>
      <c r="F16" s="100">
        <f t="shared" si="2"/>
        <v>0</v>
      </c>
      <c r="G16" s="100">
        <f t="shared" si="2"/>
        <v>0</v>
      </c>
      <c r="H16" s="100">
        <f t="shared" si="2"/>
        <v>0</v>
      </c>
      <c r="I16" s="100">
        <f t="shared" si="2"/>
        <v>0</v>
      </c>
      <c r="J16" s="100">
        <f t="shared" si="2"/>
        <v>0</v>
      </c>
      <c r="K16" s="100">
        <f t="shared" si="2"/>
        <v>0</v>
      </c>
      <c r="L16" s="100">
        <f t="shared" si="2"/>
        <v>0</v>
      </c>
      <c r="M16" s="100">
        <f t="shared" si="2"/>
        <v>0</v>
      </c>
      <c r="N16" s="100">
        <f t="shared" si="2"/>
        <v>0</v>
      </c>
      <c r="O16" s="100">
        <f t="shared" si="2"/>
        <v>1025675</v>
      </c>
      <c r="P16" s="100">
        <f t="shared" si="2"/>
        <v>0</v>
      </c>
      <c r="Q16" s="100">
        <f t="shared" si="2"/>
        <v>0</v>
      </c>
      <c r="R16" s="100">
        <f t="shared" si="2"/>
        <v>0</v>
      </c>
    </row>
    <row r="17" spans="1:18" x14ac:dyDescent="0.3">
      <c r="A17" s="215" t="s">
        <v>103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15"/>
    </row>
    <row r="18" spans="1:18" ht="38.25" customHeight="1" x14ac:dyDescent="0.3">
      <c r="A18" s="156" t="s">
        <v>14</v>
      </c>
      <c r="B18" s="157"/>
      <c r="C18" s="121">
        <f>C19+C20</f>
        <v>2948751.92</v>
      </c>
      <c r="D18" s="100">
        <f t="shared" ref="D18:R18" si="3">D19+D20</f>
        <v>1923076.92</v>
      </c>
      <c r="E18" s="100">
        <f t="shared" si="3"/>
        <v>0</v>
      </c>
      <c r="F18" s="100">
        <f t="shared" si="3"/>
        <v>0</v>
      </c>
      <c r="G18" s="100">
        <f t="shared" si="3"/>
        <v>0</v>
      </c>
      <c r="H18" s="100">
        <f t="shared" si="3"/>
        <v>0</v>
      </c>
      <c r="I18" s="100">
        <f t="shared" si="3"/>
        <v>0</v>
      </c>
      <c r="J18" s="100">
        <f t="shared" si="3"/>
        <v>0</v>
      </c>
      <c r="K18" s="100">
        <f t="shared" si="3"/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1025675</v>
      </c>
      <c r="P18" s="100">
        <f t="shared" si="3"/>
        <v>0</v>
      </c>
      <c r="Q18" s="100">
        <f t="shared" si="3"/>
        <v>0</v>
      </c>
      <c r="R18" s="100">
        <f t="shared" si="3"/>
        <v>0</v>
      </c>
    </row>
    <row r="19" spans="1:18" ht="38.25" customHeight="1" x14ac:dyDescent="0.3">
      <c r="A19" s="22">
        <v>1</v>
      </c>
      <c r="B19" s="22" t="s">
        <v>23</v>
      </c>
      <c r="C19" s="23">
        <f>D19+Q19</f>
        <v>1923076.92</v>
      </c>
      <c r="D19" s="23">
        <v>1923076.92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5"/>
    </row>
    <row r="20" spans="1:18" ht="27" x14ac:dyDescent="0.3">
      <c r="A20" s="18">
        <v>2</v>
      </c>
      <c r="B20" s="22" t="s">
        <v>104</v>
      </c>
      <c r="C20" s="23">
        <v>1025675</v>
      </c>
      <c r="D20" s="23">
        <v>0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9">
        <v>1025675</v>
      </c>
      <c r="P20" s="20">
        <v>0</v>
      </c>
      <c r="Q20" s="20">
        <v>0</v>
      </c>
      <c r="R20" s="20">
        <v>0</v>
      </c>
    </row>
  </sheetData>
  <mergeCells count="22">
    <mergeCell ref="A18:B18"/>
    <mergeCell ref="A9:B9"/>
    <mergeCell ref="A10:Q10"/>
    <mergeCell ref="A11:B11"/>
    <mergeCell ref="A12:Q12"/>
    <mergeCell ref="A13:B13"/>
    <mergeCell ref="P2:R2"/>
    <mergeCell ref="P1:R1"/>
    <mergeCell ref="A15:Q15"/>
    <mergeCell ref="A16:B16"/>
    <mergeCell ref="A17:Q17"/>
    <mergeCell ref="D3:O3"/>
    <mergeCell ref="A5:A7"/>
    <mergeCell ref="B5:B7"/>
    <mergeCell ref="C5:C6"/>
    <mergeCell ref="D5:N5"/>
    <mergeCell ref="E6:F6"/>
    <mergeCell ref="G6:H6"/>
    <mergeCell ref="O5:R5"/>
    <mergeCell ref="I6:J6"/>
    <mergeCell ref="K6:L6"/>
    <mergeCell ref="M6:N6"/>
  </mergeCells>
  <pageMargins left="0.11811023622047245" right="0.11811023622047245" top="0.35433070866141736" bottom="0.15748031496062992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topLeftCell="B16" zoomScaleNormal="100" zoomScaleSheetLayoutView="100" workbookViewId="0">
      <selection activeCell="L19" sqref="L19"/>
    </sheetView>
  </sheetViews>
  <sheetFormatPr defaultColWidth="9.109375" defaultRowHeight="14.4" x14ac:dyDescent="0.3"/>
  <cols>
    <col min="1" max="1" width="4.88671875" style="66" customWidth="1"/>
    <col min="2" max="2" width="20.44140625" style="10" customWidth="1"/>
    <col min="3" max="3" width="16" style="10" customWidth="1"/>
    <col min="4" max="4" width="16.109375" style="10" customWidth="1"/>
    <col min="5" max="5" width="13.6640625" style="10" customWidth="1"/>
    <col min="6" max="6" width="14.5546875" style="10" customWidth="1"/>
    <col min="7" max="7" width="13.5546875" style="10" customWidth="1"/>
    <col min="8" max="8" width="13.44140625" style="10" customWidth="1"/>
    <col min="9" max="9" width="14.109375" style="10" customWidth="1"/>
    <col min="10" max="10" width="12.33203125" style="10" customWidth="1"/>
    <col min="11" max="11" width="13.109375" style="10" customWidth="1"/>
    <col min="12" max="12" width="15.109375" style="10" customWidth="1"/>
    <col min="13" max="13" width="13.88671875" style="10" customWidth="1"/>
    <col min="14" max="14" width="13.109375" style="10" customWidth="1"/>
    <col min="15" max="15" width="12.44140625" style="10" bestFit="1" customWidth="1"/>
    <col min="16" max="16" width="13.5546875" style="10" bestFit="1" customWidth="1"/>
    <col min="17" max="16384" width="9.109375" style="10"/>
  </cols>
  <sheetData>
    <row r="1" spans="1:14" x14ac:dyDescent="0.3">
      <c r="K1" s="16" t="s">
        <v>92</v>
      </c>
      <c r="L1" s="16"/>
      <c r="M1" s="16"/>
      <c r="N1" s="16"/>
    </row>
    <row r="2" spans="1:14" ht="56.25" customHeight="1" x14ac:dyDescent="0.3">
      <c r="K2" s="195" t="s">
        <v>25</v>
      </c>
      <c r="L2" s="195"/>
      <c r="M2" s="195"/>
      <c r="N2" s="195"/>
    </row>
    <row r="3" spans="1:14" ht="95.25" customHeight="1" x14ac:dyDescent="0.3">
      <c r="C3" s="204" t="s">
        <v>93</v>
      </c>
      <c r="D3" s="204"/>
      <c r="E3" s="204"/>
      <c r="F3" s="204"/>
      <c r="G3" s="204"/>
      <c r="H3" s="204"/>
      <c r="I3" s="204"/>
      <c r="J3" s="204"/>
      <c r="K3" s="204"/>
      <c r="L3" s="92"/>
    </row>
    <row r="5" spans="1:14" x14ac:dyDescent="0.3">
      <c r="A5" s="234" t="s">
        <v>0</v>
      </c>
      <c r="B5" s="228" t="s">
        <v>1</v>
      </c>
      <c r="C5" s="210" t="s">
        <v>80</v>
      </c>
      <c r="D5" s="210"/>
      <c r="E5" s="210"/>
      <c r="F5" s="210"/>
      <c r="G5" s="210"/>
      <c r="H5" s="210"/>
      <c r="I5" s="210"/>
      <c r="J5" s="231" t="s">
        <v>89</v>
      </c>
      <c r="K5" s="231"/>
      <c r="L5" s="231"/>
      <c r="M5" s="231"/>
      <c r="N5" s="231"/>
    </row>
    <row r="6" spans="1:14" x14ac:dyDescent="0.3">
      <c r="A6" s="235"/>
      <c r="B6" s="229"/>
      <c r="C6" s="190" t="s">
        <v>81</v>
      </c>
      <c r="D6" s="183" t="s">
        <v>88</v>
      </c>
      <c r="E6" s="184"/>
      <c r="F6" s="184"/>
      <c r="G6" s="184"/>
      <c r="H6" s="184"/>
      <c r="I6" s="185"/>
      <c r="J6" s="172" t="s">
        <v>81</v>
      </c>
      <c r="K6" s="183" t="s">
        <v>88</v>
      </c>
      <c r="L6" s="184"/>
      <c r="M6" s="184"/>
      <c r="N6" s="185"/>
    </row>
    <row r="7" spans="1:14" ht="83.25" customHeight="1" x14ac:dyDescent="0.3">
      <c r="A7" s="235"/>
      <c r="B7" s="229"/>
      <c r="C7" s="191"/>
      <c r="D7" s="90" t="s">
        <v>82</v>
      </c>
      <c r="E7" s="90" t="s">
        <v>83</v>
      </c>
      <c r="F7" s="90" t="s">
        <v>84</v>
      </c>
      <c r="G7" s="90" t="s">
        <v>85</v>
      </c>
      <c r="H7" s="90" t="s">
        <v>86</v>
      </c>
      <c r="I7" s="90" t="s">
        <v>87</v>
      </c>
      <c r="J7" s="174"/>
      <c r="K7" s="90" t="s">
        <v>82</v>
      </c>
      <c r="L7" s="90" t="s">
        <v>83</v>
      </c>
      <c r="M7" s="90" t="s">
        <v>84</v>
      </c>
      <c r="N7" s="90" t="s">
        <v>86</v>
      </c>
    </row>
    <row r="8" spans="1:14" x14ac:dyDescent="0.3">
      <c r="A8" s="236"/>
      <c r="B8" s="230"/>
      <c r="C8" s="6" t="s">
        <v>67</v>
      </c>
      <c r="D8" s="93" t="s">
        <v>67</v>
      </c>
      <c r="E8" s="93" t="s">
        <v>67</v>
      </c>
      <c r="F8" s="93" t="s">
        <v>67</v>
      </c>
      <c r="G8" s="93" t="s">
        <v>67</v>
      </c>
      <c r="H8" s="93" t="s">
        <v>67</v>
      </c>
      <c r="I8" s="93" t="s">
        <v>67</v>
      </c>
      <c r="J8" s="93" t="s">
        <v>67</v>
      </c>
      <c r="K8" s="93" t="s">
        <v>67</v>
      </c>
      <c r="L8" s="93" t="s">
        <v>67</v>
      </c>
      <c r="M8" s="93" t="s">
        <v>67</v>
      </c>
      <c r="N8" s="93" t="s">
        <v>67</v>
      </c>
    </row>
    <row r="9" spans="1:14" x14ac:dyDescent="0.3">
      <c r="A9" s="11">
        <v>1</v>
      </c>
      <c r="B9" s="8">
        <v>2</v>
      </c>
      <c r="C9" s="12">
        <v>3</v>
      </c>
      <c r="D9" s="8">
        <v>4</v>
      </c>
      <c r="E9" s="12">
        <v>5</v>
      </c>
      <c r="F9" s="8">
        <v>6</v>
      </c>
      <c r="G9" s="12">
        <v>7</v>
      </c>
      <c r="H9" s="8">
        <v>8</v>
      </c>
      <c r="I9" s="12">
        <v>9</v>
      </c>
      <c r="J9" s="8">
        <v>10</v>
      </c>
      <c r="K9" s="12">
        <v>11</v>
      </c>
      <c r="L9" s="8">
        <v>12</v>
      </c>
      <c r="M9" s="12">
        <v>13</v>
      </c>
      <c r="N9" s="8">
        <v>14</v>
      </c>
    </row>
    <row r="10" spans="1:14" ht="33" customHeight="1" x14ac:dyDescent="0.3">
      <c r="A10" s="217" t="s">
        <v>105</v>
      </c>
      <c r="B10" s="218"/>
      <c r="C10" s="9">
        <f>C12+C17</f>
        <v>3076923.07</v>
      </c>
      <c r="D10" s="9">
        <f t="shared" ref="D10:N10" si="0">D12+D17</f>
        <v>2019230.77</v>
      </c>
      <c r="E10" s="9">
        <f t="shared" si="0"/>
        <v>0</v>
      </c>
      <c r="F10" s="9">
        <f t="shared" si="0"/>
        <v>480769.23</v>
      </c>
      <c r="G10" s="9">
        <f t="shared" si="0"/>
        <v>384615.38</v>
      </c>
      <c r="H10" s="9">
        <f t="shared" si="0"/>
        <v>192307.69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</row>
    <row r="11" spans="1:14" x14ac:dyDescent="0.3">
      <c r="A11" s="214" t="s">
        <v>9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</row>
    <row r="12" spans="1:14" x14ac:dyDescent="0.3">
      <c r="A12" s="219" t="s">
        <v>17</v>
      </c>
      <c r="B12" s="219"/>
      <c r="C12" s="67">
        <f>C14</f>
        <v>1153846.1499999999</v>
      </c>
      <c r="D12" s="67">
        <f t="shared" ref="D12:N12" si="1">D14</f>
        <v>1153846.1499999999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0</v>
      </c>
      <c r="N12" s="67">
        <f t="shared" si="1"/>
        <v>0</v>
      </c>
    </row>
    <row r="13" spans="1:14" x14ac:dyDescent="0.3">
      <c r="A13" s="215" t="s">
        <v>103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</row>
    <row r="14" spans="1:14" ht="39.75" customHeight="1" x14ac:dyDescent="0.3">
      <c r="A14" s="216" t="s">
        <v>14</v>
      </c>
      <c r="B14" s="216"/>
      <c r="C14" s="5">
        <f t="shared" ref="C14:N14" si="2">SUM(C15:C15)</f>
        <v>1153846.1499999999</v>
      </c>
      <c r="D14" s="5">
        <f t="shared" si="2"/>
        <v>1153846.1499999999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</row>
    <row r="15" spans="1:14" ht="27" x14ac:dyDescent="0.3">
      <c r="A15" s="18">
        <v>1</v>
      </c>
      <c r="B15" s="22" t="s">
        <v>15</v>
      </c>
      <c r="C15" s="23">
        <f>SUM(D15:I15)</f>
        <v>1153846.1499999999</v>
      </c>
      <c r="D15" s="23">
        <v>1153846.1499999999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">
        <v>0</v>
      </c>
      <c r="N15" s="2">
        <v>0</v>
      </c>
    </row>
    <row r="16" spans="1:14" x14ac:dyDescent="0.3">
      <c r="A16" s="214" t="s">
        <v>19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spans="1:14" x14ac:dyDescent="0.3">
      <c r="A17" s="161" t="s">
        <v>20</v>
      </c>
      <c r="B17" s="161"/>
      <c r="C17" s="9">
        <f>C19</f>
        <v>1923076.92</v>
      </c>
      <c r="D17" s="9">
        <f t="shared" ref="D17:N17" si="3">D19</f>
        <v>865384.62</v>
      </c>
      <c r="E17" s="9">
        <f t="shared" si="3"/>
        <v>0</v>
      </c>
      <c r="F17" s="9">
        <f t="shared" si="3"/>
        <v>480769.23</v>
      </c>
      <c r="G17" s="9">
        <f t="shared" si="3"/>
        <v>384615.38</v>
      </c>
      <c r="H17" s="9">
        <f t="shared" si="3"/>
        <v>192307.69</v>
      </c>
      <c r="I17" s="9">
        <f t="shared" si="3"/>
        <v>0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</row>
    <row r="18" spans="1:14" x14ac:dyDescent="0.3">
      <c r="A18" s="215" t="s">
        <v>103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1:14" ht="39" customHeight="1" x14ac:dyDescent="0.3">
      <c r="A19" s="156" t="s">
        <v>14</v>
      </c>
      <c r="B19" s="157"/>
      <c r="C19" s="5">
        <f t="shared" ref="C19:N19" si="4">SUM(C20:C20)</f>
        <v>1923076.92</v>
      </c>
      <c r="D19" s="5">
        <f t="shared" si="4"/>
        <v>865384.62</v>
      </c>
      <c r="E19" s="5">
        <f t="shared" si="4"/>
        <v>0</v>
      </c>
      <c r="F19" s="5">
        <f t="shared" si="4"/>
        <v>480769.23</v>
      </c>
      <c r="G19" s="5">
        <f t="shared" si="4"/>
        <v>384615.38</v>
      </c>
      <c r="H19" s="5">
        <f t="shared" si="4"/>
        <v>192307.69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</row>
    <row r="20" spans="1:14" ht="27" x14ac:dyDescent="0.3">
      <c r="A20" s="18">
        <v>1</v>
      </c>
      <c r="B20" s="22" t="s">
        <v>23</v>
      </c>
      <c r="C20" s="23">
        <f>SUM(D20:I20)</f>
        <v>1923076.92</v>
      </c>
      <c r="D20" s="23">
        <v>865384.62</v>
      </c>
      <c r="E20" s="23">
        <v>0</v>
      </c>
      <c r="F20" s="23">
        <v>480769.23</v>
      </c>
      <c r="G20" s="23">
        <v>384615.38</v>
      </c>
      <c r="H20" s="23">
        <v>192307.69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27" x14ac:dyDescent="0.3">
      <c r="A21" s="18">
        <v>2</v>
      </c>
      <c r="B21" s="22" t="s">
        <v>101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</sheetData>
  <mergeCells count="19">
    <mergeCell ref="K2:N2"/>
    <mergeCell ref="C3:K3"/>
    <mergeCell ref="A5:A8"/>
    <mergeCell ref="B5:B8"/>
    <mergeCell ref="C5:I5"/>
    <mergeCell ref="J5:N5"/>
    <mergeCell ref="C6:C7"/>
    <mergeCell ref="D6:I6"/>
    <mergeCell ref="J6:J7"/>
    <mergeCell ref="K6:N6"/>
    <mergeCell ref="A16:N16"/>
    <mergeCell ref="A17:B17"/>
    <mergeCell ref="A18:N18"/>
    <mergeCell ref="A19:B19"/>
    <mergeCell ref="A10:B10"/>
    <mergeCell ref="A11:N11"/>
    <mergeCell ref="A12:B12"/>
    <mergeCell ref="A13:N13"/>
    <mergeCell ref="A14:B14"/>
  </mergeCells>
  <printOptions horizontalCentered="1"/>
  <pageMargins left="0.11811023622047245" right="0" top="0.15748031496062992" bottom="0.35433070866141736" header="0.31496062992125984" footer="0.31496062992125984"/>
  <pageSetup paperSize="9" scale="70" orientation="landscape" r:id="rId1"/>
  <ignoredErrors>
    <ignoredError sqref="C15 C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topLeftCell="A25" zoomScaleNormal="80" zoomScaleSheetLayoutView="100" workbookViewId="0">
      <selection activeCell="J25" sqref="J25"/>
    </sheetView>
  </sheetViews>
  <sheetFormatPr defaultColWidth="9.109375" defaultRowHeight="14.4" x14ac:dyDescent="0.3"/>
  <cols>
    <col min="1" max="1" width="4.44140625" style="10" customWidth="1"/>
    <col min="2" max="2" width="28" style="10" customWidth="1"/>
    <col min="3" max="3" width="14.109375" style="10" customWidth="1"/>
    <col min="4" max="4" width="11.33203125" style="10" bestFit="1" customWidth="1"/>
    <col min="5" max="7" width="9.109375" style="10"/>
    <col min="8" max="9" width="13.109375" style="10" customWidth="1"/>
    <col min="10" max="12" width="9.109375" style="10"/>
    <col min="13" max="13" width="19.5546875" style="10" customWidth="1"/>
    <col min="14" max="14" width="23.33203125" style="10" customWidth="1"/>
    <col min="15" max="16384" width="9.109375" style="10"/>
  </cols>
  <sheetData>
    <row r="1" spans="1:17" x14ac:dyDescent="0.3">
      <c r="I1" s="54"/>
      <c r="J1" s="54"/>
      <c r="K1" s="54"/>
      <c r="L1" s="167" t="s">
        <v>58</v>
      </c>
      <c r="M1" s="167"/>
      <c r="N1" s="167"/>
    </row>
    <row r="2" spans="1:17" ht="51" customHeight="1" x14ac:dyDescent="0.3">
      <c r="L2" s="256" t="s">
        <v>25</v>
      </c>
      <c r="M2" s="257"/>
      <c r="N2" s="257"/>
    </row>
    <row r="3" spans="1:17" ht="15" x14ac:dyDescent="0.25">
      <c r="M3" s="258"/>
      <c r="N3" s="259"/>
    </row>
    <row r="4" spans="1:17" ht="17.399999999999999" x14ac:dyDescent="0.3">
      <c r="A4" s="260" t="s">
        <v>33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55"/>
      <c r="O4" s="55"/>
      <c r="P4" s="54"/>
      <c r="Q4" s="54"/>
    </row>
    <row r="5" spans="1:17" ht="17.399999999999999" x14ac:dyDescent="0.3">
      <c r="A5" s="260" t="s">
        <v>34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55"/>
      <c r="O5" s="55"/>
    </row>
    <row r="6" spans="1:17" ht="17.399999999999999" x14ac:dyDescent="0.3">
      <c r="A6" s="260" t="s">
        <v>35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55"/>
      <c r="O6" s="54"/>
      <c r="P6" s="54"/>
      <c r="Q6" s="54"/>
    </row>
    <row r="7" spans="1:17" ht="18.75" x14ac:dyDescent="0.3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</row>
    <row r="9" spans="1:17" ht="18" customHeight="1" x14ac:dyDescent="0.3">
      <c r="A9" s="228" t="s">
        <v>0</v>
      </c>
      <c r="B9" s="253" t="s">
        <v>36</v>
      </c>
      <c r="C9" s="228" t="s">
        <v>37</v>
      </c>
      <c r="D9" s="228" t="s">
        <v>38</v>
      </c>
      <c r="E9" s="242" t="s">
        <v>39</v>
      </c>
      <c r="F9" s="243"/>
      <c r="G9" s="243"/>
      <c r="H9" s="243"/>
      <c r="I9" s="243"/>
      <c r="J9" s="244" t="s">
        <v>40</v>
      </c>
      <c r="K9" s="243"/>
      <c r="L9" s="243"/>
      <c r="M9" s="243"/>
      <c r="N9" s="243"/>
      <c r="O9" s="56" t="s">
        <v>27</v>
      </c>
      <c r="P9" s="37"/>
      <c r="Q9" s="37"/>
    </row>
    <row r="10" spans="1:17" x14ac:dyDescent="0.3">
      <c r="A10" s="251"/>
      <c r="B10" s="254"/>
      <c r="C10" s="229"/>
      <c r="D10" s="229"/>
      <c r="E10" s="246" t="s">
        <v>28</v>
      </c>
      <c r="F10" s="246" t="s">
        <v>29</v>
      </c>
      <c r="G10" s="246" t="s">
        <v>30</v>
      </c>
      <c r="H10" s="246" t="s">
        <v>31</v>
      </c>
      <c r="I10" s="246" t="s">
        <v>41</v>
      </c>
      <c r="J10" s="246" t="s">
        <v>28</v>
      </c>
      <c r="K10" s="246" t="s">
        <v>29</v>
      </c>
      <c r="L10" s="246" t="s">
        <v>30</v>
      </c>
      <c r="M10" s="246" t="s">
        <v>31</v>
      </c>
      <c r="N10" s="246" t="s">
        <v>41</v>
      </c>
      <c r="O10" s="37"/>
      <c r="P10" s="37"/>
      <c r="Q10" s="37"/>
    </row>
    <row r="11" spans="1:17" ht="131.25" customHeight="1" x14ac:dyDescent="0.3">
      <c r="A11" s="252"/>
      <c r="B11" s="255"/>
      <c r="C11" s="245"/>
      <c r="D11" s="245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37"/>
      <c r="P11" s="37"/>
      <c r="Q11" s="37"/>
    </row>
    <row r="12" spans="1:17" ht="15.75" x14ac:dyDescent="0.25">
      <c r="A12" s="57">
        <v>1</v>
      </c>
      <c r="B12" s="57">
        <v>2</v>
      </c>
      <c r="C12" s="58">
        <v>3</v>
      </c>
      <c r="D12" s="58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8">
        <v>10</v>
      </c>
      <c r="K12" s="58">
        <v>11</v>
      </c>
      <c r="L12" s="58">
        <v>12</v>
      </c>
      <c r="M12" s="58">
        <v>13</v>
      </c>
      <c r="N12" s="58">
        <v>14</v>
      </c>
    </row>
    <row r="13" spans="1:17" s="102" customFormat="1" ht="15.6" x14ac:dyDescent="0.3">
      <c r="A13" s="247" t="s">
        <v>99</v>
      </c>
      <c r="B13" s="248"/>
      <c r="C13" s="117">
        <f t="shared" ref="C13:N13" si="0">C14+C18+C22</f>
        <v>4363.1000000000004</v>
      </c>
      <c r="D13" s="117">
        <f t="shared" si="0"/>
        <v>223</v>
      </c>
      <c r="E13" s="117">
        <f t="shared" si="0"/>
        <v>0</v>
      </c>
      <c r="F13" s="117">
        <f t="shared" si="0"/>
        <v>0</v>
      </c>
      <c r="G13" s="117">
        <f t="shared" si="0"/>
        <v>0</v>
      </c>
      <c r="H13" s="117">
        <f t="shared" si="0"/>
        <v>7</v>
      </c>
      <c r="I13" s="117">
        <f t="shared" si="0"/>
        <v>7</v>
      </c>
      <c r="J13" s="117">
        <f t="shared" si="0"/>
        <v>0</v>
      </c>
      <c r="K13" s="117">
        <f t="shared" si="0"/>
        <v>0</v>
      </c>
      <c r="L13" s="117">
        <f t="shared" si="0"/>
        <v>0</v>
      </c>
      <c r="M13" s="117">
        <f t="shared" si="0"/>
        <v>4575564.7300000004</v>
      </c>
      <c r="N13" s="117">
        <f t="shared" si="0"/>
        <v>4575564.7300000004</v>
      </c>
      <c r="O13" s="104"/>
      <c r="P13" s="104"/>
      <c r="Q13" s="104"/>
    </row>
    <row r="14" spans="1:17" ht="15.6" x14ac:dyDescent="0.3">
      <c r="A14" s="249" t="s">
        <v>10</v>
      </c>
      <c r="B14" s="250"/>
      <c r="C14" s="49">
        <f>C16</f>
        <v>738.2</v>
      </c>
      <c r="D14" s="49">
        <f t="shared" ref="D14:N14" si="1">D16</f>
        <v>46</v>
      </c>
      <c r="E14" s="49">
        <f t="shared" si="1"/>
        <v>0</v>
      </c>
      <c r="F14" s="49">
        <f t="shared" si="1"/>
        <v>0</v>
      </c>
      <c r="G14" s="49">
        <f t="shared" si="1"/>
        <v>0</v>
      </c>
      <c r="H14" s="49">
        <f t="shared" si="1"/>
        <v>1</v>
      </c>
      <c r="I14" s="49">
        <f t="shared" si="1"/>
        <v>1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1200000</v>
      </c>
      <c r="N14" s="49">
        <f t="shared" si="1"/>
        <v>1200000</v>
      </c>
      <c r="O14" s="48"/>
      <c r="P14" s="48"/>
      <c r="Q14" s="48"/>
    </row>
    <row r="15" spans="1:17" ht="15.6" x14ac:dyDescent="0.3">
      <c r="A15" s="237" t="s">
        <v>108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48"/>
      <c r="P15" s="48"/>
      <c r="Q15" s="48"/>
    </row>
    <row r="16" spans="1:17" ht="15.6" x14ac:dyDescent="0.3">
      <c r="A16" s="240" t="s">
        <v>97</v>
      </c>
      <c r="B16" s="241"/>
      <c r="C16" s="49">
        <f>C17</f>
        <v>738.2</v>
      </c>
      <c r="D16" s="49">
        <f t="shared" ref="D16:N16" si="2">D17</f>
        <v>46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1</v>
      </c>
      <c r="I16" s="49">
        <f t="shared" si="2"/>
        <v>1</v>
      </c>
      <c r="J16" s="49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1200000</v>
      </c>
      <c r="N16" s="49">
        <f t="shared" si="2"/>
        <v>1200000</v>
      </c>
      <c r="O16" s="48"/>
      <c r="P16" s="48"/>
      <c r="Q16" s="48"/>
    </row>
    <row r="17" spans="1:17" ht="31.5" customHeight="1" x14ac:dyDescent="0.3">
      <c r="A17" s="58">
        <v>1</v>
      </c>
      <c r="B17" s="60" t="s">
        <v>32</v>
      </c>
      <c r="C17" s="61">
        <v>738.2</v>
      </c>
      <c r="D17" s="62">
        <v>46</v>
      </c>
      <c r="E17" s="63">
        <v>0</v>
      </c>
      <c r="F17" s="63">
        <v>0</v>
      </c>
      <c r="G17" s="63">
        <v>0</v>
      </c>
      <c r="H17" s="63">
        <v>1</v>
      </c>
      <c r="I17" s="63">
        <v>1</v>
      </c>
      <c r="J17" s="64">
        <v>0</v>
      </c>
      <c r="K17" s="64">
        <v>0</v>
      </c>
      <c r="L17" s="64">
        <v>0</v>
      </c>
      <c r="M17" s="61">
        <f>'Приложение 1'!K16</f>
        <v>1200000</v>
      </c>
      <c r="N17" s="64">
        <f t="shared" ref="N17" si="3">M17</f>
        <v>1200000</v>
      </c>
    </row>
    <row r="18" spans="1:17" s="102" customFormat="1" ht="15.6" x14ac:dyDescent="0.3">
      <c r="A18" s="249" t="s">
        <v>17</v>
      </c>
      <c r="B18" s="250"/>
      <c r="C18" s="49">
        <f>C20</f>
        <v>1181.2</v>
      </c>
      <c r="D18" s="49">
        <f t="shared" ref="D18:N18" si="4">D20</f>
        <v>53</v>
      </c>
      <c r="E18" s="49">
        <f t="shared" si="4"/>
        <v>0</v>
      </c>
      <c r="F18" s="49">
        <f t="shared" si="4"/>
        <v>0</v>
      </c>
      <c r="G18" s="49">
        <f t="shared" si="4"/>
        <v>0</v>
      </c>
      <c r="H18" s="49">
        <f t="shared" si="4"/>
        <v>2</v>
      </c>
      <c r="I18" s="49">
        <f t="shared" si="4"/>
        <v>2</v>
      </c>
      <c r="J18" s="49">
        <f t="shared" si="4"/>
        <v>0</v>
      </c>
      <c r="K18" s="49">
        <f t="shared" si="4"/>
        <v>0</v>
      </c>
      <c r="L18" s="49">
        <f t="shared" si="4"/>
        <v>0</v>
      </c>
      <c r="M18" s="49">
        <f t="shared" si="4"/>
        <v>117950.08</v>
      </c>
      <c r="N18" s="49">
        <f t="shared" si="4"/>
        <v>117950.08</v>
      </c>
      <c r="O18" s="103"/>
      <c r="P18" s="103"/>
      <c r="Q18" s="104"/>
    </row>
    <row r="19" spans="1:17" ht="15.6" x14ac:dyDescent="0.3">
      <c r="A19" s="237" t="s">
        <v>95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9"/>
      <c r="O19" s="51"/>
      <c r="P19" s="51"/>
      <c r="Q19" s="48"/>
    </row>
    <row r="20" spans="1:17" ht="15.6" x14ac:dyDescent="0.3">
      <c r="A20" s="240" t="s">
        <v>97</v>
      </c>
      <c r="B20" s="241"/>
      <c r="C20" s="49">
        <f t="shared" ref="C20:N20" si="5">SUM(C21:C21)</f>
        <v>1181.2</v>
      </c>
      <c r="D20" s="50">
        <f t="shared" si="5"/>
        <v>53</v>
      </c>
      <c r="E20" s="50">
        <f t="shared" si="5"/>
        <v>0</v>
      </c>
      <c r="F20" s="50">
        <f t="shared" si="5"/>
        <v>0</v>
      </c>
      <c r="G20" s="50">
        <f t="shared" si="5"/>
        <v>0</v>
      </c>
      <c r="H20" s="50">
        <f t="shared" si="5"/>
        <v>2</v>
      </c>
      <c r="I20" s="50">
        <f t="shared" si="5"/>
        <v>2</v>
      </c>
      <c r="J20" s="49">
        <f t="shared" si="5"/>
        <v>0</v>
      </c>
      <c r="K20" s="49">
        <f t="shared" si="5"/>
        <v>0</v>
      </c>
      <c r="L20" s="49">
        <f t="shared" si="5"/>
        <v>0</v>
      </c>
      <c r="M20" s="49">
        <f t="shared" si="5"/>
        <v>117950.08</v>
      </c>
      <c r="N20" s="49">
        <f t="shared" si="5"/>
        <v>117950.08</v>
      </c>
      <c r="O20" s="51"/>
      <c r="P20" s="51"/>
      <c r="Q20" s="48"/>
    </row>
    <row r="21" spans="1:17" ht="30" customHeight="1" x14ac:dyDescent="0.3">
      <c r="A21" s="65">
        <v>1</v>
      </c>
      <c r="B21" s="60" t="s">
        <v>32</v>
      </c>
      <c r="C21" s="61">
        <v>1181.2</v>
      </c>
      <c r="D21" s="62">
        <v>53</v>
      </c>
      <c r="E21" s="63">
        <v>0</v>
      </c>
      <c r="F21" s="63">
        <v>0</v>
      </c>
      <c r="G21" s="63">
        <v>0</v>
      </c>
      <c r="H21" s="63">
        <v>2</v>
      </c>
      <c r="I21" s="63">
        <f t="shared" ref="I21" si="6">H21</f>
        <v>2</v>
      </c>
      <c r="J21" s="61">
        <v>0</v>
      </c>
      <c r="K21" s="61">
        <v>0</v>
      </c>
      <c r="L21" s="61">
        <v>0</v>
      </c>
      <c r="M21" s="61">
        <v>117950.08</v>
      </c>
      <c r="N21" s="64">
        <f t="shared" ref="N21" si="7">M21</f>
        <v>117950.08</v>
      </c>
    </row>
    <row r="22" spans="1:17" s="102" customFormat="1" ht="15.6" x14ac:dyDescent="0.3">
      <c r="A22" s="249" t="s">
        <v>20</v>
      </c>
      <c r="B22" s="250"/>
      <c r="C22" s="49">
        <f t="shared" ref="C22:N22" si="8">C24+C27</f>
        <v>2443.6999999999998</v>
      </c>
      <c r="D22" s="50">
        <f t="shared" si="8"/>
        <v>124</v>
      </c>
      <c r="E22" s="50">
        <f t="shared" si="8"/>
        <v>0</v>
      </c>
      <c r="F22" s="50">
        <f t="shared" si="8"/>
        <v>0</v>
      </c>
      <c r="G22" s="50">
        <f t="shared" si="8"/>
        <v>0</v>
      </c>
      <c r="H22" s="50">
        <f t="shared" si="8"/>
        <v>4</v>
      </c>
      <c r="I22" s="50">
        <f t="shared" si="8"/>
        <v>4</v>
      </c>
      <c r="J22" s="49">
        <f t="shared" si="8"/>
        <v>0</v>
      </c>
      <c r="K22" s="49">
        <f t="shared" si="8"/>
        <v>0</v>
      </c>
      <c r="L22" s="49">
        <f t="shared" si="8"/>
        <v>0</v>
      </c>
      <c r="M22" s="49">
        <f t="shared" si="8"/>
        <v>3257614.65</v>
      </c>
      <c r="N22" s="49">
        <f t="shared" si="8"/>
        <v>3257614.65</v>
      </c>
    </row>
    <row r="23" spans="1:17" ht="15.6" x14ac:dyDescent="0.3">
      <c r="A23" s="237" t="s">
        <v>95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9"/>
    </row>
    <row r="24" spans="1:17" ht="15.6" x14ac:dyDescent="0.3">
      <c r="A24" s="240" t="s">
        <v>97</v>
      </c>
      <c r="B24" s="241"/>
      <c r="C24" s="49">
        <f t="shared" ref="C24:N24" si="9">SUM(C25:C25)</f>
        <v>1262.5</v>
      </c>
      <c r="D24" s="50">
        <f t="shared" si="9"/>
        <v>71</v>
      </c>
      <c r="E24" s="50">
        <f t="shared" si="9"/>
        <v>0</v>
      </c>
      <c r="F24" s="50">
        <f t="shared" si="9"/>
        <v>0</v>
      </c>
      <c r="G24" s="50">
        <f t="shared" si="9"/>
        <v>0</v>
      </c>
      <c r="H24" s="50">
        <f t="shared" si="9"/>
        <v>2</v>
      </c>
      <c r="I24" s="50">
        <f t="shared" si="9"/>
        <v>2</v>
      </c>
      <c r="J24" s="49">
        <f t="shared" si="9"/>
        <v>0</v>
      </c>
      <c r="K24" s="49">
        <f t="shared" si="9"/>
        <v>0</v>
      </c>
      <c r="L24" s="49">
        <f t="shared" si="9"/>
        <v>0</v>
      </c>
      <c r="M24" s="49">
        <f t="shared" si="9"/>
        <v>308862.73</v>
      </c>
      <c r="N24" s="49">
        <f t="shared" si="9"/>
        <v>308862.73</v>
      </c>
    </row>
    <row r="25" spans="1:17" ht="31.2" x14ac:dyDescent="0.3">
      <c r="A25" s="58">
        <v>1</v>
      </c>
      <c r="B25" s="60" t="s">
        <v>32</v>
      </c>
      <c r="C25" s="61">
        <v>1262.5</v>
      </c>
      <c r="D25" s="62">
        <v>71</v>
      </c>
      <c r="E25" s="63">
        <v>0</v>
      </c>
      <c r="F25" s="63">
        <v>0</v>
      </c>
      <c r="G25" s="63">
        <v>0</v>
      </c>
      <c r="H25" s="63">
        <v>2</v>
      </c>
      <c r="I25" s="63">
        <v>2</v>
      </c>
      <c r="J25" s="64">
        <v>0</v>
      </c>
      <c r="K25" s="64">
        <v>0</v>
      </c>
      <c r="L25" s="64">
        <v>0</v>
      </c>
      <c r="M25" s="61">
        <v>308862.73</v>
      </c>
      <c r="N25" s="64">
        <f t="shared" ref="N25" si="10">M25</f>
        <v>308862.73</v>
      </c>
    </row>
    <row r="26" spans="1:17" ht="15.6" x14ac:dyDescent="0.3">
      <c r="A26" s="262" t="s">
        <v>96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4"/>
    </row>
    <row r="27" spans="1:17" ht="15.6" x14ac:dyDescent="0.3">
      <c r="A27" s="240" t="s">
        <v>98</v>
      </c>
      <c r="B27" s="241"/>
      <c r="C27" s="52">
        <f t="shared" ref="C27:N27" si="11">SUM(C28:C28)</f>
        <v>1181.2</v>
      </c>
      <c r="D27" s="53">
        <f t="shared" si="11"/>
        <v>53</v>
      </c>
      <c r="E27" s="53">
        <f t="shared" si="11"/>
        <v>0</v>
      </c>
      <c r="F27" s="53">
        <f t="shared" si="11"/>
        <v>0</v>
      </c>
      <c r="G27" s="53">
        <f t="shared" si="11"/>
        <v>0</v>
      </c>
      <c r="H27" s="53">
        <f t="shared" si="11"/>
        <v>2</v>
      </c>
      <c r="I27" s="53">
        <f t="shared" si="11"/>
        <v>2</v>
      </c>
      <c r="J27" s="52">
        <f t="shared" si="11"/>
        <v>0</v>
      </c>
      <c r="K27" s="52">
        <f t="shared" si="11"/>
        <v>0</v>
      </c>
      <c r="L27" s="52">
        <f t="shared" si="11"/>
        <v>0</v>
      </c>
      <c r="M27" s="52">
        <f t="shared" si="11"/>
        <v>2948751.92</v>
      </c>
      <c r="N27" s="52">
        <f t="shared" si="11"/>
        <v>2948751.92</v>
      </c>
    </row>
    <row r="28" spans="1:17" ht="31.2" x14ac:dyDescent="0.3">
      <c r="A28" s="58">
        <v>1</v>
      </c>
      <c r="B28" s="60" t="s">
        <v>32</v>
      </c>
      <c r="C28" s="61">
        <v>1181.2</v>
      </c>
      <c r="D28" s="62">
        <v>53</v>
      </c>
      <c r="E28" s="63">
        <v>0</v>
      </c>
      <c r="F28" s="63">
        <v>0</v>
      </c>
      <c r="G28" s="63">
        <v>0</v>
      </c>
      <c r="H28" s="63">
        <v>2</v>
      </c>
      <c r="I28" s="63">
        <f t="shared" ref="I28" si="12">H28</f>
        <v>2</v>
      </c>
      <c r="J28" s="64">
        <v>0</v>
      </c>
      <c r="K28" s="64">
        <v>0</v>
      </c>
      <c r="L28" s="64">
        <v>0</v>
      </c>
      <c r="M28" s="61">
        <f>'Приложение 1'!K35</f>
        <v>2948751.92</v>
      </c>
      <c r="N28" s="64">
        <f t="shared" ref="N28" si="13">M28</f>
        <v>2948751.92</v>
      </c>
    </row>
  </sheetData>
  <mergeCells count="35">
    <mergeCell ref="A23:N23"/>
    <mergeCell ref="A24:B24"/>
    <mergeCell ref="A26:N26"/>
    <mergeCell ref="A27:B27"/>
    <mergeCell ref="A22:B22"/>
    <mergeCell ref="A19:N19"/>
    <mergeCell ref="A20:B20"/>
    <mergeCell ref="L1:N1"/>
    <mergeCell ref="L2:N2"/>
    <mergeCell ref="M3:N3"/>
    <mergeCell ref="A7:Q7"/>
    <mergeCell ref="A4:M4"/>
    <mergeCell ref="A5:M5"/>
    <mergeCell ref="A6:M6"/>
    <mergeCell ref="K10:K11"/>
    <mergeCell ref="L10:L11"/>
    <mergeCell ref="M10:M11"/>
    <mergeCell ref="N10:N11"/>
    <mergeCell ref="F10:F11"/>
    <mergeCell ref="G10:G11"/>
    <mergeCell ref="A18:B18"/>
    <mergeCell ref="A15:N15"/>
    <mergeCell ref="A16:B16"/>
    <mergeCell ref="E9:I9"/>
    <mergeCell ref="J9:N9"/>
    <mergeCell ref="C9:C11"/>
    <mergeCell ref="D9:D11"/>
    <mergeCell ref="E10:E11"/>
    <mergeCell ref="H10:H11"/>
    <mergeCell ref="I10:I11"/>
    <mergeCell ref="J10:J11"/>
    <mergeCell ref="A13:B13"/>
    <mergeCell ref="A14:B14"/>
    <mergeCell ref="A9:A11"/>
    <mergeCell ref="B9:B11"/>
  </mergeCells>
  <pageMargins left="0.70866141732283472" right="0.70866141732283472" top="0.74803149606299213" bottom="0.74803149606299213" header="0.31496062992125984" footer="0.31496062992125984"/>
  <pageSetup paperSize="9" scale="67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Тоцкий Сельсовет</cp:lastModifiedBy>
  <cp:lastPrinted>2018-10-26T09:50:20Z</cp:lastPrinted>
  <dcterms:created xsi:type="dcterms:W3CDTF">2014-06-05T07:45:33Z</dcterms:created>
  <dcterms:modified xsi:type="dcterms:W3CDTF">2018-10-26T10:00:50Z</dcterms:modified>
</cp:coreProperties>
</file>